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СТРУКТУРА НА ОПОВІЩЕНН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7" i="1" l="1"/>
  <c r="C13" i="1"/>
  <c r="C6" i="1" s="1"/>
  <c r="C20" i="1"/>
  <c r="C18" i="1" s="1"/>
  <c r="I4" i="1"/>
  <c r="E4" i="1"/>
  <c r="J49" i="1" l="1"/>
  <c r="F49" i="1"/>
  <c r="J35" i="1"/>
  <c r="F35" i="1"/>
  <c r="J30" i="1"/>
  <c r="F30" i="1"/>
  <c r="J29" i="1"/>
  <c r="F29" i="1"/>
  <c r="J28" i="1"/>
  <c r="F28" i="1"/>
  <c r="F27" i="1"/>
  <c r="J23" i="1"/>
  <c r="F23" i="1"/>
  <c r="J22" i="1"/>
  <c r="F22" i="1"/>
  <c r="J21" i="1"/>
  <c r="F21" i="1"/>
  <c r="F20" i="1"/>
  <c r="J15" i="1"/>
  <c r="F15" i="1"/>
  <c r="F13" i="1" s="1"/>
  <c r="F25" i="1" l="1"/>
  <c r="F18" i="1"/>
  <c r="J20" i="1"/>
  <c r="J18" i="1" s="1"/>
  <c r="J27" i="1"/>
  <c r="J25" i="1" s="1"/>
  <c r="J33" i="1"/>
  <c r="J31" i="1" s="1"/>
  <c r="F33" i="1"/>
  <c r="F31" i="1" s="1"/>
  <c r="J7" i="1"/>
  <c r="F7" i="1"/>
  <c r="J13" i="1"/>
  <c r="G25" i="1"/>
  <c r="F38" i="1" l="1"/>
  <c r="F45" i="1" s="1"/>
  <c r="F47" i="1" s="1"/>
  <c r="F48" i="1" s="1"/>
  <c r="J6" i="1"/>
  <c r="F6" i="1"/>
  <c r="J38" i="1"/>
  <c r="J45" i="1" s="1"/>
  <c r="J47" i="1" s="1"/>
  <c r="J48" i="1" s="1"/>
  <c r="G31" i="1"/>
  <c r="G20" i="1"/>
  <c r="G18" i="1" s="1"/>
  <c r="G14" i="1"/>
  <c r="G13" i="1" s="1"/>
  <c r="G7" i="1"/>
  <c r="G6" i="1" l="1"/>
  <c r="G38" i="1"/>
  <c r="G45" i="1" s="1"/>
  <c r="G47" i="1" s="1"/>
  <c r="G48" i="1" s="1"/>
  <c r="B29" i="1"/>
  <c r="C33" i="1"/>
  <c r="C27" i="1"/>
  <c r="C31" i="1" l="1"/>
  <c r="C25" i="1"/>
  <c r="C38" i="1" l="1"/>
  <c r="C45" i="1" s="1"/>
  <c r="C47" i="1" s="1"/>
</calcChain>
</file>

<file path=xl/sharedStrings.xml><?xml version="1.0" encoding="utf-8"?>
<sst xmlns="http://schemas.openxmlformats.org/spreadsheetml/2006/main" count="96" uniqueCount="84">
  <si>
    <t>N з/п</t>
  </si>
  <si>
    <t xml:space="preserve">Показник </t>
  </si>
  <si>
    <t>1</t>
  </si>
  <si>
    <t xml:space="preserve">Виробнича собівартість, усього, у тому числі:                                   </t>
  </si>
  <si>
    <t>1.1</t>
  </si>
  <si>
    <t xml:space="preserve">Прямі матеріальні витрати, у тому числі: </t>
  </si>
  <si>
    <t>1.1.1</t>
  </si>
  <si>
    <t xml:space="preserve">електроенергія </t>
  </si>
  <si>
    <t>1.1.2</t>
  </si>
  <si>
    <t>витрати на придбання води в інших підприємствах</t>
  </si>
  <si>
    <t>1.1.3</t>
  </si>
  <si>
    <t>витрати на реагенти</t>
  </si>
  <si>
    <t>матеріали, запасні частини та інші матеріальні ресурси ремонти</t>
  </si>
  <si>
    <t>1.2</t>
  </si>
  <si>
    <t xml:space="preserve">Прямі витрати на оплату праці            </t>
  </si>
  <si>
    <t>1.3</t>
  </si>
  <si>
    <t xml:space="preserve">Інші прямі витрати, у тому числі:        </t>
  </si>
  <si>
    <t>1.3.1</t>
  </si>
  <si>
    <t xml:space="preserve">відрахування на соціальні заходи         </t>
  </si>
  <si>
    <t>1.3.2</t>
  </si>
  <si>
    <t>амортизаційні відрахування</t>
  </si>
  <si>
    <t>1.3.3</t>
  </si>
  <si>
    <t>підкачка води стороннім організаціям</t>
  </si>
  <si>
    <t>1.3.4</t>
  </si>
  <si>
    <t xml:space="preserve">інші прямі витрати     </t>
  </si>
  <si>
    <t>1.4</t>
  </si>
  <si>
    <t xml:space="preserve">Загальновиробничі витрати   у т.ч.             </t>
  </si>
  <si>
    <t>1.4.1</t>
  </si>
  <si>
    <t>витрати на оплату праці</t>
  </si>
  <si>
    <t>1.4.2</t>
  </si>
  <si>
    <t>1.4.3</t>
  </si>
  <si>
    <t>1.4.4</t>
  </si>
  <si>
    <t>інші витрати</t>
  </si>
  <si>
    <t>2</t>
  </si>
  <si>
    <t xml:space="preserve">Адміністративні витрати  у т.ч.                </t>
  </si>
  <si>
    <t>2.1</t>
  </si>
  <si>
    <t>2.2</t>
  </si>
  <si>
    <t>2.3</t>
  </si>
  <si>
    <t>2.4</t>
  </si>
  <si>
    <t>3</t>
  </si>
  <si>
    <t xml:space="preserve">Витрати на збут   у т.ч                       </t>
  </si>
  <si>
    <t>3.1</t>
  </si>
  <si>
    <t>3.2</t>
  </si>
  <si>
    <t>3.3</t>
  </si>
  <si>
    <t>3.4</t>
  </si>
  <si>
    <t>4.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</si>
  <si>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</si>
  <si>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</si>
  <si>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</si>
  <si>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</si>
  <si>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</si>
  <si>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</si>
  <si>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Розрахунковий прибуток, у т.ч</t>
  </si>
  <si>
    <t>7.1</t>
  </si>
  <si>
    <t>податок на прибуток</t>
  </si>
  <si>
    <t>7.2</t>
  </si>
  <si>
    <t>дивіденди</t>
  </si>
  <si>
    <t>7.3</t>
  </si>
  <si>
    <t>резервний фонд</t>
  </si>
  <si>
    <t>7.4</t>
  </si>
  <si>
    <t>на розвиток виробництва</t>
  </si>
  <si>
    <t>7.5</t>
  </si>
  <si>
    <t>інше використання прибутку</t>
  </si>
  <si>
    <t>8</t>
  </si>
  <si>
    <t>9.</t>
  </si>
  <si>
    <t>10</t>
  </si>
  <si>
    <t>Обсяг реалізації тис.куб. м</t>
  </si>
  <si>
    <t>1.4.5</t>
  </si>
  <si>
    <t>витрати повязані зі сплатою податків, зборів та інших передбачених законодавством обовязкових платежів</t>
  </si>
  <si>
    <t>2.5</t>
  </si>
  <si>
    <t>11</t>
  </si>
  <si>
    <t>Тариф на централізоване водопостачання та водовідведення , грн/куб м</t>
  </si>
  <si>
    <t>Вартість централізованого водопостачання та водовідведення за відповідним тарифом</t>
  </si>
  <si>
    <t>Тариф на централізоване водопостачання та водовідведення, грн/куб м з ПДВ</t>
  </si>
  <si>
    <t>коефіціент</t>
  </si>
  <si>
    <t>1.4.6.</t>
  </si>
  <si>
    <t>Паливно-мастильні матеріали</t>
  </si>
  <si>
    <t>Водопостачання , вартість, тис.грн, на рік Діючий тариф</t>
  </si>
  <si>
    <t>Водовідведення, вартість, тис.грн. на рік            Діючий  тариф</t>
  </si>
  <si>
    <t>Солоха С.О.</t>
  </si>
  <si>
    <t>Гордієнко С.П.</t>
  </si>
  <si>
    <t>Планова структура тарифу на централізоване водопостачання та водовідведення  Глухівського комунального виробничого управління водогінно-каналізаційного господарства</t>
  </si>
  <si>
    <t>Водопостачання , вартість, тис.грн, на рік.        Плановий тариф</t>
  </si>
  <si>
    <t>Водовідведення, вартість, тис.грн. на рік.         Плановий  тариф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</si>
</sst>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164" fontId="2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2" fontId="2" fillId="2" borderId="3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164" fontId="0" fillId="2" borderId="0" xfId="0" applyNumberFormat="1" applyFont="1" applyFill="1"/>
    <xf numFmtId="164" fontId="0" fillId="0" borderId="0" xfId="0" applyNumberFormat="1" applyFont="1"/>
    <xf numFmtId="164" fontId="3" fillId="2" borderId="5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0" xfId="0" applyNumberFormat="1" applyFont="1" applyFill="1"/>
    <xf numFmtId="2" fontId="8" fillId="2" borderId="0" xfId="0" applyNumberFormat="1" applyFont="1" applyFill="1"/>
    <xf numFmtId="2" fontId="4" fillId="2" borderId="0" xfId="0" applyNumberFormat="1" applyFont="1" applyFill="1" applyAlignment="1">
      <alignment horizontal="left" wrapText="1"/>
    </xf>
    <xf numFmtId="2" fontId="7" fillId="2" borderId="0" xfId="0" applyNumberFormat="1" applyFont="1" applyFill="1"/>
    <xf numFmtId="2" fontId="0" fillId="0" borderId="0" xfId="0" applyNumberFormat="1"/>
    <xf numFmtId="2" fontId="3" fillId="2" borderId="0" xfId="0" applyNumberFormat="1" applyFont="1" applyFill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 applyAlignment="1">
      <alignment horizontal="left" wrapText="1"/>
    </xf>
    <xf numFmtId="0" fontId="16" fillId="2" borderId="0" xfId="0" applyFont="1" applyFill="1"/>
    <xf numFmtId="0" fontId="17" fillId="0" borderId="0" xfId="0" applyFont="1"/>
    <xf numFmtId="164" fontId="18" fillId="2" borderId="2" xfId="0" applyNumberFormat="1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164" fontId="18" fillId="2" borderId="3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2" fontId="8" fillId="0" borderId="0" xfId="0" applyNumberFormat="1" applyFont="1"/>
    <xf numFmtId="164" fontId="8" fillId="0" borderId="0" xfId="0" applyNumberFormat="1" applyFont="1"/>
    <xf numFmtId="164" fontId="1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164" fontId="19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top" wrapText="1"/>
    </xf>
    <xf numFmtId="0" fontId="4" fillId="2" borderId="0" xfId="0" applyFont="1" applyFill="1"/>
    <xf numFmtId="0" fontId="4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18" fillId="2" borderId="2" xfId="0" applyNumberFormat="1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Layout" workbookViewId="0">
      <selection activeCell="M6" sqref="M6"/>
    </sheetView>
  </sheetViews>
  <sheetFormatPr defaultRowHeight="15.75" x14ac:dyDescent="0.25"/>
  <cols>
    <col min="1" max="1" width="4.85546875" customWidth="1"/>
    <col min="2" max="2" width="50" customWidth="1"/>
    <col min="3" max="3" width="15.5703125" hidden="1" customWidth="1"/>
    <col min="4" max="4" width="6.7109375" style="50" hidden="1" customWidth="1"/>
    <col min="5" max="5" width="6.140625" style="50" hidden="1" customWidth="1"/>
    <col min="6" max="6" width="19.85546875" style="34" customWidth="1"/>
    <col min="7" max="7" width="3.140625" style="22" hidden="1" customWidth="1"/>
    <col min="8" max="8" width="6.42578125" style="56" hidden="1" customWidth="1"/>
    <col min="9" max="9" width="6.7109375" style="56" hidden="1" customWidth="1"/>
    <col min="10" max="10" width="20.85546875" style="38" customWidth="1"/>
  </cols>
  <sheetData>
    <row r="1" spans="1:10" ht="55.5" customHeight="1" x14ac:dyDescent="0.25">
      <c r="A1" s="97" t="s">
        <v>81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21.75" hidden="1" customHeight="1" x14ac:dyDescent="0.25">
      <c r="A2" s="1"/>
      <c r="B2" s="1"/>
      <c r="C2" s="1"/>
      <c r="D2" s="39"/>
      <c r="E2" s="39"/>
      <c r="F2" s="26"/>
      <c r="G2" s="17"/>
      <c r="H2" s="53"/>
      <c r="I2" s="53"/>
      <c r="J2" s="35"/>
    </row>
    <row r="3" spans="1:10" ht="21" hidden="1" customHeight="1" x14ac:dyDescent="0.25">
      <c r="A3" s="1"/>
      <c r="B3" s="2"/>
      <c r="C3" s="2"/>
      <c r="D3" s="40"/>
      <c r="E3" s="40"/>
      <c r="F3" s="27"/>
      <c r="G3" s="18"/>
      <c r="H3" s="53"/>
      <c r="I3" s="53"/>
      <c r="J3" s="35"/>
    </row>
    <row r="4" spans="1:10" ht="91.5" customHeight="1" x14ac:dyDescent="0.25">
      <c r="A4" s="76" t="s">
        <v>0</v>
      </c>
      <c r="B4" s="78" t="s">
        <v>1</v>
      </c>
      <c r="C4" s="83" t="s">
        <v>77</v>
      </c>
      <c r="D4" s="95" t="s">
        <v>74</v>
      </c>
      <c r="E4" s="95" t="str">
        <f>D4</f>
        <v>коефіціент</v>
      </c>
      <c r="F4" s="83" t="s">
        <v>82</v>
      </c>
      <c r="G4" s="85" t="s">
        <v>78</v>
      </c>
      <c r="H4" s="98" t="s">
        <v>74</v>
      </c>
      <c r="I4" s="98" t="str">
        <f>H4</f>
        <v>коефіціент</v>
      </c>
      <c r="J4" s="85" t="s">
        <v>83</v>
      </c>
    </row>
    <row r="5" spans="1:10" ht="19.5" customHeight="1" x14ac:dyDescent="0.25">
      <c r="A5" s="77"/>
      <c r="B5" s="78"/>
      <c r="C5" s="84"/>
      <c r="D5" s="96"/>
      <c r="E5" s="96"/>
      <c r="F5" s="84"/>
      <c r="G5" s="86"/>
      <c r="H5" s="99"/>
      <c r="I5" s="99"/>
      <c r="J5" s="86"/>
    </row>
    <row r="6" spans="1:10" ht="19.5" customHeight="1" x14ac:dyDescent="0.25">
      <c r="A6" s="3" t="s">
        <v>2</v>
      </c>
      <c r="B6" s="4" t="s">
        <v>3</v>
      </c>
      <c r="C6" s="5">
        <f>C7+C12+C13+C18</f>
        <v>7528.5499</v>
      </c>
      <c r="D6" s="41"/>
      <c r="E6" s="41"/>
      <c r="F6" s="25">
        <f>F7+F12+F13+F18</f>
        <v>8838.6306000000004</v>
      </c>
      <c r="G6" s="5">
        <f>G7+G12+G13+G18</f>
        <v>8337.2430200000017</v>
      </c>
      <c r="H6" s="41"/>
      <c r="I6" s="41"/>
      <c r="J6" s="25">
        <f>J7+J12+J13+J18</f>
        <v>10257.655599999998</v>
      </c>
    </row>
    <row r="7" spans="1:10" ht="36" customHeight="1" x14ac:dyDescent="0.25">
      <c r="A7" s="6" t="s">
        <v>4</v>
      </c>
      <c r="B7" s="7" t="s">
        <v>5</v>
      </c>
      <c r="C7" s="8">
        <f>C8+C9+C10+C11</f>
        <v>3137.502</v>
      </c>
      <c r="D7" s="42"/>
      <c r="E7" s="42"/>
      <c r="F7" s="28">
        <f>F8+F9+F10+F11</f>
        <v>3508.1320000000001</v>
      </c>
      <c r="G7" s="5">
        <f>G8+G9+G10+G11</f>
        <v>1241.787</v>
      </c>
      <c r="H7" s="42"/>
      <c r="I7" s="42"/>
      <c r="J7" s="28">
        <f>J8+J9+J10+J11</f>
        <v>1380.357</v>
      </c>
    </row>
    <row r="8" spans="1:10" ht="16.5" customHeight="1" x14ac:dyDescent="0.25">
      <c r="A8" s="9" t="s">
        <v>6</v>
      </c>
      <c r="B8" s="10" t="s">
        <v>7</v>
      </c>
      <c r="C8" s="11">
        <v>3055.46</v>
      </c>
      <c r="D8" s="65">
        <v>1.1178999999999999</v>
      </c>
      <c r="E8" s="42"/>
      <c r="F8" s="29">
        <v>3426.09</v>
      </c>
      <c r="G8" s="19">
        <v>1142.4000000000001</v>
      </c>
      <c r="H8" s="65">
        <v>1.1178999999999999</v>
      </c>
      <c r="I8" s="42"/>
      <c r="J8" s="29">
        <v>1280.97</v>
      </c>
    </row>
    <row r="9" spans="1:10" ht="15.75" customHeight="1" x14ac:dyDescent="0.25">
      <c r="A9" s="9" t="s">
        <v>8</v>
      </c>
      <c r="B9" s="10" t="s">
        <v>9</v>
      </c>
      <c r="C9" s="11">
        <v>0</v>
      </c>
      <c r="D9" s="42"/>
      <c r="E9" s="42"/>
      <c r="F9" s="29">
        <v>0</v>
      </c>
      <c r="G9" s="19">
        <v>0</v>
      </c>
      <c r="H9" s="42"/>
      <c r="I9" s="42"/>
      <c r="J9" s="29">
        <v>0</v>
      </c>
    </row>
    <row r="10" spans="1:10" ht="17.25" customHeight="1" x14ac:dyDescent="0.25">
      <c r="A10" s="9" t="s">
        <v>10</v>
      </c>
      <c r="B10" s="10" t="s">
        <v>11</v>
      </c>
      <c r="C10" s="11">
        <v>0</v>
      </c>
      <c r="D10" s="42"/>
      <c r="E10" s="42"/>
      <c r="F10" s="29">
        <v>0</v>
      </c>
      <c r="G10" s="19">
        <v>0</v>
      </c>
      <c r="H10" s="42"/>
      <c r="I10" s="42"/>
      <c r="J10" s="29">
        <v>0</v>
      </c>
    </row>
    <row r="11" spans="1:10" ht="31.5" customHeight="1" x14ac:dyDescent="0.25">
      <c r="A11" s="9" t="s">
        <v>10</v>
      </c>
      <c r="B11" s="10" t="s">
        <v>12</v>
      </c>
      <c r="C11" s="11">
        <v>82.042000000000002</v>
      </c>
      <c r="D11" s="42"/>
      <c r="E11" s="42"/>
      <c r="F11" s="29">
        <v>82.042000000000002</v>
      </c>
      <c r="G11" s="19">
        <v>99.387</v>
      </c>
      <c r="H11" s="42"/>
      <c r="I11" s="42"/>
      <c r="J11" s="29">
        <v>99.387</v>
      </c>
    </row>
    <row r="12" spans="1:10" ht="18.75" customHeight="1" x14ac:dyDescent="0.25">
      <c r="A12" s="6" t="s">
        <v>13</v>
      </c>
      <c r="B12" s="7" t="s">
        <v>14</v>
      </c>
      <c r="C12" s="8">
        <v>1666.7239999999999</v>
      </c>
      <c r="D12" s="65">
        <v>1.0900000000000001</v>
      </c>
      <c r="E12" s="65">
        <v>1.1429</v>
      </c>
      <c r="F12" s="28">
        <v>2169.6799999999998</v>
      </c>
      <c r="G12" s="5">
        <v>3826.1480000000001</v>
      </c>
      <c r="H12" s="65">
        <v>1.0900000000000001</v>
      </c>
      <c r="I12" s="65">
        <v>1.1429</v>
      </c>
      <c r="J12" s="28">
        <v>4980.74</v>
      </c>
    </row>
    <row r="13" spans="1:10" ht="18" customHeight="1" x14ac:dyDescent="0.25">
      <c r="A13" s="6" t="s">
        <v>15</v>
      </c>
      <c r="B13" s="7" t="s">
        <v>16</v>
      </c>
      <c r="C13" s="8">
        <f>C14+C15+C16+C17</f>
        <v>556.16</v>
      </c>
      <c r="D13" s="42"/>
      <c r="E13" s="42"/>
      <c r="F13" s="28">
        <f>SUM(F14:F17)</f>
        <v>666.81099999999992</v>
      </c>
      <c r="G13" s="5">
        <f>G14+G15+G16+G17</f>
        <v>1187.94256</v>
      </c>
      <c r="H13" s="42"/>
      <c r="I13" s="42"/>
      <c r="J13" s="28">
        <f>SUM(J14:J17)</f>
        <v>1441.95</v>
      </c>
    </row>
    <row r="14" spans="1:10" ht="18.75" customHeight="1" x14ac:dyDescent="0.25">
      <c r="A14" s="9" t="s">
        <v>17</v>
      </c>
      <c r="B14" s="10" t="s">
        <v>18</v>
      </c>
      <c r="C14" s="11">
        <v>366.67899999999997</v>
      </c>
      <c r="D14" s="65">
        <v>1.0900000000000001</v>
      </c>
      <c r="E14" s="65">
        <v>1.1429</v>
      </c>
      <c r="F14" s="29">
        <v>477.33</v>
      </c>
      <c r="G14" s="19">
        <f>G12*22%</f>
        <v>841.75256000000002</v>
      </c>
      <c r="H14" s="65">
        <v>1.0900000000000001</v>
      </c>
      <c r="I14" s="65">
        <v>1.1429</v>
      </c>
      <c r="J14" s="29">
        <v>1095.76</v>
      </c>
    </row>
    <row r="15" spans="1:10" ht="17.25" customHeight="1" x14ac:dyDescent="0.25">
      <c r="A15" s="9" t="s">
        <v>19</v>
      </c>
      <c r="B15" s="10" t="s">
        <v>20</v>
      </c>
      <c r="C15" s="11">
        <v>189.48099999999999</v>
      </c>
      <c r="D15" s="42"/>
      <c r="E15" s="42"/>
      <c r="F15" s="29">
        <f>C15</f>
        <v>189.48099999999999</v>
      </c>
      <c r="G15" s="19">
        <v>346.19</v>
      </c>
      <c r="H15" s="42"/>
      <c r="I15" s="42"/>
      <c r="J15" s="29">
        <f>G15</f>
        <v>346.19</v>
      </c>
    </row>
    <row r="16" spans="1:10" ht="17.25" customHeight="1" x14ac:dyDescent="0.25">
      <c r="A16" s="9" t="s">
        <v>21</v>
      </c>
      <c r="B16" s="10" t="s">
        <v>22</v>
      </c>
      <c r="C16" s="11">
        <v>0</v>
      </c>
      <c r="D16" s="42"/>
      <c r="E16" s="42"/>
      <c r="F16" s="29">
        <v>0</v>
      </c>
      <c r="G16" s="19">
        <v>0</v>
      </c>
      <c r="H16" s="42"/>
      <c r="I16" s="42"/>
      <c r="J16" s="29">
        <v>0</v>
      </c>
    </row>
    <row r="17" spans="1:10" ht="15" customHeight="1" x14ac:dyDescent="0.25">
      <c r="A17" s="9" t="s">
        <v>23</v>
      </c>
      <c r="B17" s="10" t="s">
        <v>24</v>
      </c>
      <c r="C17" s="11">
        <v>0</v>
      </c>
      <c r="D17" s="42"/>
      <c r="E17" s="42"/>
      <c r="F17" s="29">
        <v>0</v>
      </c>
      <c r="G17" s="19">
        <v>0</v>
      </c>
      <c r="H17" s="42"/>
      <c r="I17" s="42"/>
      <c r="J17" s="29">
        <v>0</v>
      </c>
    </row>
    <row r="18" spans="1:10" ht="14.25" customHeight="1" x14ac:dyDescent="0.25">
      <c r="A18" s="6" t="s">
        <v>25</v>
      </c>
      <c r="B18" s="7" t="s">
        <v>26</v>
      </c>
      <c r="C18" s="8">
        <f>C19+C20+C21+C23+C22+C24</f>
        <v>2168.1639</v>
      </c>
      <c r="D18" s="42"/>
      <c r="E18" s="42"/>
      <c r="F18" s="28">
        <f>SUM(F19:F24)</f>
        <v>2494.0075999999999</v>
      </c>
      <c r="G18" s="5">
        <f>G20+G21+G22+G23+G19+G24</f>
        <v>2081.36546</v>
      </c>
      <c r="H18" s="42"/>
      <c r="I18" s="42"/>
      <c r="J18" s="28">
        <f>SUM(J19:J24)</f>
        <v>2454.6085999999996</v>
      </c>
    </row>
    <row r="19" spans="1:10" ht="15.75" customHeight="1" x14ac:dyDescent="0.25">
      <c r="A19" s="9" t="s">
        <v>27</v>
      </c>
      <c r="B19" s="10" t="s">
        <v>28</v>
      </c>
      <c r="C19" s="11">
        <v>885.09500000000003</v>
      </c>
      <c r="D19" s="65">
        <v>1.0900000000000001</v>
      </c>
      <c r="E19" s="65">
        <v>1.1429</v>
      </c>
      <c r="F19" s="29">
        <v>1152.18</v>
      </c>
      <c r="G19" s="19">
        <v>1013.843</v>
      </c>
      <c r="H19" s="65">
        <v>1.0900000000000001</v>
      </c>
      <c r="I19" s="65">
        <v>1.1429</v>
      </c>
      <c r="J19" s="29">
        <v>1319.78</v>
      </c>
    </row>
    <row r="20" spans="1:10" ht="16.5" customHeight="1" x14ac:dyDescent="0.25">
      <c r="A20" s="9" t="s">
        <v>29</v>
      </c>
      <c r="B20" s="10" t="s">
        <v>18</v>
      </c>
      <c r="C20" s="11">
        <f>C19*22/100</f>
        <v>194.7209</v>
      </c>
      <c r="D20" s="65">
        <v>1.0900000000000001</v>
      </c>
      <c r="E20" s="65">
        <v>1.1429</v>
      </c>
      <c r="F20" s="29">
        <f>F19*22%</f>
        <v>253.4796</v>
      </c>
      <c r="G20" s="19">
        <f>G19*22%</f>
        <v>223.04545999999999</v>
      </c>
      <c r="H20" s="65">
        <v>1.0900000000000001</v>
      </c>
      <c r="I20" s="65">
        <v>1.1429</v>
      </c>
      <c r="J20" s="29">
        <f>J19*22%</f>
        <v>290.35160000000002</v>
      </c>
    </row>
    <row r="21" spans="1:10" ht="16.5" customHeight="1" x14ac:dyDescent="0.25">
      <c r="A21" s="9" t="s">
        <v>30</v>
      </c>
      <c r="B21" s="10" t="s">
        <v>20</v>
      </c>
      <c r="C21" s="11">
        <v>167.977</v>
      </c>
      <c r="D21" s="42"/>
      <c r="E21" s="42"/>
      <c r="F21" s="29">
        <f>C21</f>
        <v>167.977</v>
      </c>
      <c r="G21" s="19">
        <v>196.03399999999999</v>
      </c>
      <c r="H21" s="42"/>
      <c r="I21" s="42"/>
      <c r="J21" s="29">
        <f>G21</f>
        <v>196.03399999999999</v>
      </c>
    </row>
    <row r="22" spans="1:10" ht="29.25" customHeight="1" x14ac:dyDescent="0.25">
      <c r="A22" s="9" t="s">
        <v>31</v>
      </c>
      <c r="B22" s="10" t="s">
        <v>68</v>
      </c>
      <c r="C22" s="11">
        <v>413.50599999999997</v>
      </c>
      <c r="D22" s="42"/>
      <c r="E22" s="42"/>
      <c r="F22" s="29">
        <f>C22</f>
        <v>413.50599999999997</v>
      </c>
      <c r="G22" s="19">
        <v>87.456000000000003</v>
      </c>
      <c r="H22" s="42"/>
      <c r="I22" s="42"/>
      <c r="J22" s="29">
        <f>G22</f>
        <v>87.456000000000003</v>
      </c>
    </row>
    <row r="23" spans="1:10" ht="15" customHeight="1" x14ac:dyDescent="0.25">
      <c r="A23" s="9" t="s">
        <v>67</v>
      </c>
      <c r="B23" s="10" t="s">
        <v>32</v>
      </c>
      <c r="C23" s="11">
        <v>172.94800000000001</v>
      </c>
      <c r="D23" s="42"/>
      <c r="E23" s="42"/>
      <c r="F23" s="29">
        <f>C23</f>
        <v>172.94800000000001</v>
      </c>
      <c r="G23" s="19">
        <v>171.29400000000001</v>
      </c>
      <c r="H23" s="42"/>
      <c r="I23" s="42"/>
      <c r="J23" s="29">
        <f>G23</f>
        <v>171.29400000000001</v>
      </c>
    </row>
    <row r="24" spans="1:10" ht="15" customHeight="1" x14ac:dyDescent="0.25">
      <c r="A24" s="9" t="s">
        <v>75</v>
      </c>
      <c r="B24" s="10" t="s">
        <v>76</v>
      </c>
      <c r="C24" s="11">
        <v>333.91699999999997</v>
      </c>
      <c r="D24" s="42"/>
      <c r="E24" s="42"/>
      <c r="F24" s="29">
        <v>333.91699999999997</v>
      </c>
      <c r="G24" s="19">
        <v>389.69299999999998</v>
      </c>
      <c r="H24" s="42"/>
      <c r="I24" s="42"/>
      <c r="J24" s="29">
        <v>389.69299999999998</v>
      </c>
    </row>
    <row r="25" spans="1:10" ht="15" customHeight="1" x14ac:dyDescent="0.25">
      <c r="A25" s="6" t="s">
        <v>33</v>
      </c>
      <c r="B25" s="7" t="s">
        <v>34</v>
      </c>
      <c r="C25" s="8">
        <f>C26+C27+C28+C30+C29</f>
        <v>667.74969999999996</v>
      </c>
      <c r="D25" s="42"/>
      <c r="E25" s="42"/>
      <c r="F25" s="28">
        <f>SUM(F26:F30)</f>
        <v>841.86199999999997</v>
      </c>
      <c r="G25" s="5">
        <f>SUM(G26:G30)</f>
        <v>739.49900000000002</v>
      </c>
      <c r="H25" s="42"/>
      <c r="I25" s="42"/>
      <c r="J25" s="28">
        <f>SUM(J26:J30)</f>
        <v>932.3137999999999</v>
      </c>
    </row>
    <row r="26" spans="1:10" ht="18" customHeight="1" x14ac:dyDescent="0.25">
      <c r="A26" s="9" t="s">
        <v>35</v>
      </c>
      <c r="B26" s="10" t="s">
        <v>28</v>
      </c>
      <c r="C26" s="11">
        <v>472.935</v>
      </c>
      <c r="D26" s="65">
        <v>1.0900000000000001</v>
      </c>
      <c r="E26" s="65">
        <v>1.1429</v>
      </c>
      <c r="F26" s="29">
        <v>615.65</v>
      </c>
      <c r="G26" s="19">
        <v>523.745</v>
      </c>
      <c r="H26" s="65">
        <v>1.0900000000000001</v>
      </c>
      <c r="I26" s="65">
        <v>1.1429</v>
      </c>
      <c r="J26" s="29">
        <v>681.79</v>
      </c>
    </row>
    <row r="27" spans="1:10" ht="15.75" customHeight="1" x14ac:dyDescent="0.25">
      <c r="A27" s="9" t="s">
        <v>36</v>
      </c>
      <c r="B27" s="10" t="s">
        <v>18</v>
      </c>
      <c r="C27" s="11">
        <f>C26*22/100</f>
        <v>104.0457</v>
      </c>
      <c r="D27" s="65">
        <v>1.0900000000000001</v>
      </c>
      <c r="E27" s="65">
        <v>1.143</v>
      </c>
      <c r="F27" s="29">
        <f>F26*22%</f>
        <v>135.44299999999998</v>
      </c>
      <c r="G27" s="19">
        <v>115.224</v>
      </c>
      <c r="H27" s="65">
        <v>1.0900000000000001</v>
      </c>
      <c r="I27" s="65">
        <v>1.143</v>
      </c>
      <c r="J27" s="29">
        <f>J26*22%</f>
        <v>149.99379999999999</v>
      </c>
    </row>
    <row r="28" spans="1:10" ht="15.75" customHeight="1" x14ac:dyDescent="0.25">
      <c r="A28" s="9" t="s">
        <v>37</v>
      </c>
      <c r="B28" s="10" t="s">
        <v>20</v>
      </c>
      <c r="C28" s="11">
        <v>4.1710000000000003</v>
      </c>
      <c r="D28" s="42"/>
      <c r="E28" s="42"/>
      <c r="F28" s="29">
        <f>C28</f>
        <v>4.1710000000000003</v>
      </c>
      <c r="G28" s="19">
        <v>4.62</v>
      </c>
      <c r="H28" s="42"/>
      <c r="I28" s="42"/>
      <c r="J28" s="29">
        <f>G28</f>
        <v>4.62</v>
      </c>
    </row>
    <row r="29" spans="1:10" ht="31.5" customHeight="1" x14ac:dyDescent="0.25">
      <c r="A29" s="9" t="s">
        <v>38</v>
      </c>
      <c r="B29" s="10" t="str">
        <f>B22</f>
        <v>витрати повязані зі сплатою податків, зборів та інших передбачених законодавством обовязкових платежів</v>
      </c>
      <c r="C29" s="11">
        <v>0.79900000000000004</v>
      </c>
      <c r="D29" s="42"/>
      <c r="E29" s="42"/>
      <c r="F29" s="29">
        <f>C29</f>
        <v>0.79900000000000004</v>
      </c>
      <c r="G29" s="19">
        <v>0.877</v>
      </c>
      <c r="H29" s="42"/>
      <c r="I29" s="42"/>
      <c r="J29" s="29">
        <f>G29</f>
        <v>0.877</v>
      </c>
    </row>
    <row r="30" spans="1:10" ht="15.75" customHeight="1" x14ac:dyDescent="0.25">
      <c r="A30" s="9" t="s">
        <v>69</v>
      </c>
      <c r="B30" s="10" t="s">
        <v>32</v>
      </c>
      <c r="C30" s="11">
        <v>85.799000000000007</v>
      </c>
      <c r="D30" s="42"/>
      <c r="E30" s="42"/>
      <c r="F30" s="29">
        <f>C30</f>
        <v>85.799000000000007</v>
      </c>
      <c r="G30" s="19">
        <v>95.033000000000001</v>
      </c>
      <c r="H30" s="42"/>
      <c r="I30" s="42"/>
      <c r="J30" s="29">
        <f>G30</f>
        <v>95.033000000000001</v>
      </c>
    </row>
    <row r="31" spans="1:10" ht="13.5" customHeight="1" x14ac:dyDescent="0.25">
      <c r="A31" s="6" t="s">
        <v>39</v>
      </c>
      <c r="B31" s="7" t="s">
        <v>40</v>
      </c>
      <c r="C31" s="8">
        <f>C32+C33+C34+C35</f>
        <v>621.77240000000006</v>
      </c>
      <c r="D31" s="42"/>
      <c r="E31" s="42"/>
      <c r="F31" s="28">
        <f>SUM(F32:F35)</f>
        <v>792.29180000000008</v>
      </c>
      <c r="G31" s="24">
        <f>G33+G34+G35+G32</f>
        <v>644.00600000000009</v>
      </c>
      <c r="H31" s="42"/>
      <c r="I31" s="42"/>
      <c r="J31" s="28">
        <f>SUM(J32:J35)</f>
        <v>832.83620000000008</v>
      </c>
    </row>
    <row r="32" spans="1:10" ht="14.25" customHeight="1" x14ac:dyDescent="0.25">
      <c r="A32" s="9" t="s">
        <v>41</v>
      </c>
      <c r="B32" s="10" t="s">
        <v>28</v>
      </c>
      <c r="C32" s="11">
        <v>463.17</v>
      </c>
      <c r="D32" s="65">
        <v>1.0900000000000001</v>
      </c>
      <c r="E32" s="65">
        <v>1.1429</v>
      </c>
      <c r="F32" s="29">
        <v>602.94000000000005</v>
      </c>
      <c r="G32" s="19">
        <v>512.93100000000004</v>
      </c>
      <c r="H32" s="42">
        <v>1.0900000000000001</v>
      </c>
      <c r="I32" s="42">
        <v>1.1429</v>
      </c>
      <c r="J32" s="29">
        <v>667.71</v>
      </c>
    </row>
    <row r="33" spans="1:11" ht="15.75" customHeight="1" x14ac:dyDescent="0.25">
      <c r="A33" s="9" t="s">
        <v>42</v>
      </c>
      <c r="B33" s="10" t="s">
        <v>18</v>
      </c>
      <c r="C33" s="11">
        <f>C32*22%</f>
        <v>101.8974</v>
      </c>
      <c r="D33" s="65">
        <v>1.0900000000000001</v>
      </c>
      <c r="E33" s="65">
        <v>1.1429</v>
      </c>
      <c r="F33" s="29">
        <f>F32*22%</f>
        <v>132.64680000000001</v>
      </c>
      <c r="G33" s="19">
        <v>112.845</v>
      </c>
      <c r="H33" s="65">
        <v>1.0900000000000001</v>
      </c>
      <c r="I33" s="65">
        <v>1.1429</v>
      </c>
      <c r="J33" s="29">
        <f>J32*22%</f>
        <v>146.89620000000002</v>
      </c>
    </row>
    <row r="34" spans="1:11" ht="15" customHeight="1" x14ac:dyDescent="0.25">
      <c r="A34" s="9" t="s">
        <v>43</v>
      </c>
      <c r="B34" s="10" t="s">
        <v>20</v>
      </c>
      <c r="C34" s="11">
        <v>0</v>
      </c>
      <c r="D34" s="42"/>
      <c r="E34" s="42"/>
      <c r="F34" s="29">
        <v>0</v>
      </c>
      <c r="G34" s="19">
        <v>0</v>
      </c>
      <c r="H34" s="42"/>
      <c r="I34" s="42"/>
      <c r="J34" s="29">
        <v>0</v>
      </c>
    </row>
    <row r="35" spans="1:11" ht="15.75" customHeight="1" x14ac:dyDescent="0.25">
      <c r="A35" s="9" t="s">
        <v>44</v>
      </c>
      <c r="B35" s="10" t="s">
        <v>32</v>
      </c>
      <c r="C35" s="11">
        <v>56.704999999999998</v>
      </c>
      <c r="D35" s="42"/>
      <c r="E35" s="42"/>
      <c r="F35" s="29">
        <f>C35</f>
        <v>56.704999999999998</v>
      </c>
      <c r="G35" s="19">
        <v>18.23</v>
      </c>
      <c r="H35" s="42"/>
      <c r="I35" s="42"/>
      <c r="J35" s="29">
        <f>G35</f>
        <v>18.23</v>
      </c>
    </row>
    <row r="36" spans="1:11" ht="15" customHeight="1" x14ac:dyDescent="0.25">
      <c r="A36" s="6" t="s">
        <v>45</v>
      </c>
      <c r="B36" s="7" t="s">
        <v>46</v>
      </c>
      <c r="C36" s="8">
        <v>0</v>
      </c>
      <c r="D36" s="42"/>
      <c r="E36" s="42"/>
      <c r="F36" s="28">
        <v>0</v>
      </c>
      <c r="G36" s="5">
        <v>0</v>
      </c>
      <c r="H36" s="42"/>
      <c r="I36" s="42"/>
      <c r="J36" s="28">
        <v>0</v>
      </c>
    </row>
    <row r="37" spans="1:11" ht="15" customHeight="1" x14ac:dyDescent="0.25">
      <c r="A37" s="6" t="s">
        <v>47</v>
      </c>
      <c r="B37" s="7" t="s">
        <v>48</v>
      </c>
      <c r="C37" s="8">
        <v>0</v>
      </c>
      <c r="D37" s="42"/>
      <c r="E37" s="42"/>
      <c r="F37" s="28">
        <v>0</v>
      </c>
      <c r="G37" s="5">
        <v>0</v>
      </c>
      <c r="H37" s="42"/>
      <c r="I37" s="42"/>
      <c r="J37" s="28">
        <v>0</v>
      </c>
    </row>
    <row r="38" spans="1:11" ht="18.75" customHeight="1" x14ac:dyDescent="0.25">
      <c r="A38" s="6" t="s">
        <v>49</v>
      </c>
      <c r="B38" s="7" t="s">
        <v>50</v>
      </c>
      <c r="C38" s="8">
        <f>C31+C25+C18+C13+C12+C7</f>
        <v>8818.0720000000001</v>
      </c>
      <c r="D38" s="42"/>
      <c r="E38" s="42"/>
      <c r="F38" s="28">
        <f>SUM(F31+F25+F18+F13+F12+F7)</f>
        <v>10472.784399999999</v>
      </c>
      <c r="G38" s="5">
        <f>SUM(G7+G12+G13+G18+G25+G31)</f>
        <v>9720.7480200000009</v>
      </c>
      <c r="H38" s="42"/>
      <c r="I38" s="42"/>
      <c r="J38" s="28">
        <f>SUM(J31+J25+J18+J13+J12+J7)</f>
        <v>12022.8056</v>
      </c>
    </row>
    <row r="39" spans="1:11" ht="18" customHeight="1" x14ac:dyDescent="0.25">
      <c r="A39" s="6" t="s">
        <v>51</v>
      </c>
      <c r="B39" s="7" t="s">
        <v>52</v>
      </c>
      <c r="C39" s="8">
        <v>0</v>
      </c>
      <c r="D39" s="42"/>
      <c r="E39" s="42"/>
      <c r="F39" s="28">
        <v>0</v>
      </c>
      <c r="G39" s="5">
        <v>0</v>
      </c>
      <c r="H39" s="42"/>
      <c r="I39" s="42"/>
      <c r="J39" s="28">
        <v>0</v>
      </c>
    </row>
    <row r="40" spans="1:11" ht="17.25" customHeight="1" x14ac:dyDescent="0.25">
      <c r="A40" s="9" t="s">
        <v>53</v>
      </c>
      <c r="B40" s="10" t="s">
        <v>54</v>
      </c>
      <c r="C40" s="11">
        <v>0</v>
      </c>
      <c r="D40" s="42"/>
      <c r="E40" s="42"/>
      <c r="F40" s="29">
        <v>0</v>
      </c>
      <c r="G40" s="19">
        <v>0</v>
      </c>
      <c r="H40" s="54"/>
      <c r="I40" s="54"/>
      <c r="J40" s="36">
        <v>0</v>
      </c>
    </row>
    <row r="41" spans="1:11" ht="14.25" customHeight="1" x14ac:dyDescent="0.25">
      <c r="A41" s="9" t="s">
        <v>55</v>
      </c>
      <c r="B41" s="10" t="s">
        <v>56</v>
      </c>
      <c r="C41" s="11">
        <v>0</v>
      </c>
      <c r="D41" s="42"/>
      <c r="E41" s="42"/>
      <c r="F41" s="29">
        <v>0</v>
      </c>
      <c r="G41" s="19">
        <v>0</v>
      </c>
      <c r="H41" s="54"/>
      <c r="I41" s="54"/>
      <c r="J41" s="36">
        <v>0</v>
      </c>
    </row>
    <row r="42" spans="1:11" ht="13.5" customHeight="1" x14ac:dyDescent="0.25">
      <c r="A42" s="9" t="s">
        <v>57</v>
      </c>
      <c r="B42" s="10" t="s">
        <v>58</v>
      </c>
      <c r="C42" s="11">
        <v>0</v>
      </c>
      <c r="D42" s="42"/>
      <c r="E42" s="42"/>
      <c r="F42" s="29">
        <v>0</v>
      </c>
      <c r="G42" s="19">
        <v>0</v>
      </c>
      <c r="H42" s="54"/>
      <c r="I42" s="54"/>
      <c r="J42" s="36">
        <v>0</v>
      </c>
    </row>
    <row r="43" spans="1:11" ht="15.75" customHeight="1" x14ac:dyDescent="0.25">
      <c r="A43" s="9" t="s">
        <v>59</v>
      </c>
      <c r="B43" s="10" t="s">
        <v>60</v>
      </c>
      <c r="C43" s="11">
        <v>0</v>
      </c>
      <c r="D43" s="42"/>
      <c r="E43" s="42"/>
      <c r="F43" s="29">
        <v>0</v>
      </c>
      <c r="G43" s="19">
        <v>0</v>
      </c>
      <c r="H43" s="54"/>
      <c r="I43" s="54"/>
      <c r="J43" s="36">
        <v>0</v>
      </c>
    </row>
    <row r="44" spans="1:11" ht="18.75" customHeight="1" x14ac:dyDescent="0.25">
      <c r="A44" s="9" t="s">
        <v>61</v>
      </c>
      <c r="B44" s="10" t="s">
        <v>62</v>
      </c>
      <c r="C44" s="23">
        <v>0</v>
      </c>
      <c r="D44" s="42"/>
      <c r="E44" s="42"/>
      <c r="F44" s="29">
        <v>0</v>
      </c>
      <c r="G44" s="11">
        <v>0</v>
      </c>
      <c r="H44" s="54"/>
      <c r="I44" s="54"/>
      <c r="J44" s="36">
        <v>0</v>
      </c>
    </row>
    <row r="45" spans="1:11" ht="15" customHeight="1" x14ac:dyDescent="0.25">
      <c r="A45" s="79" t="s">
        <v>63</v>
      </c>
      <c r="B45" s="81" t="s">
        <v>72</v>
      </c>
      <c r="C45" s="87">
        <f>C38</f>
        <v>8818.0720000000001</v>
      </c>
      <c r="D45" s="91"/>
      <c r="E45" s="43"/>
      <c r="F45" s="87">
        <f>F38</f>
        <v>10472.784399999999</v>
      </c>
      <c r="G45" s="87">
        <f>G38</f>
        <v>9720.7480200000009</v>
      </c>
      <c r="H45" s="89"/>
      <c r="I45" s="51"/>
      <c r="J45" s="93">
        <f>J38</f>
        <v>12022.8056</v>
      </c>
    </row>
    <row r="46" spans="1:11" ht="32.25" customHeight="1" x14ac:dyDescent="0.25">
      <c r="A46" s="80"/>
      <c r="B46" s="82"/>
      <c r="C46" s="88"/>
      <c r="D46" s="92"/>
      <c r="E46" s="44"/>
      <c r="F46" s="88"/>
      <c r="G46" s="88"/>
      <c r="H46" s="90"/>
      <c r="I46" s="52"/>
      <c r="J46" s="94"/>
    </row>
    <row r="47" spans="1:11" ht="36" customHeight="1" x14ac:dyDescent="0.25">
      <c r="A47" s="6" t="s">
        <v>64</v>
      </c>
      <c r="B47" s="4" t="s">
        <v>71</v>
      </c>
      <c r="C47" s="5">
        <f>C45/C49</f>
        <v>7.8850357229082659</v>
      </c>
      <c r="D47" s="41"/>
      <c r="E47" s="41"/>
      <c r="F47" s="5">
        <f>F45/F49</f>
        <v>9.3646637396832766</v>
      </c>
      <c r="G47" s="16">
        <f>G45/G49</f>
        <v>17.320126897583922</v>
      </c>
      <c r="H47" s="54"/>
      <c r="I47" s="54"/>
      <c r="J47" s="67">
        <f>J45/J49</f>
        <v>21.421861592188723</v>
      </c>
    </row>
    <row r="48" spans="1:11" ht="30" customHeight="1" x14ac:dyDescent="0.25">
      <c r="A48" s="6" t="s">
        <v>65</v>
      </c>
      <c r="B48" s="7" t="s">
        <v>73</v>
      </c>
      <c r="C48" s="64">
        <v>9.4499999999999993</v>
      </c>
      <c r="D48" s="41"/>
      <c r="E48" s="41"/>
      <c r="F48" s="25">
        <f>F47*1.2-0.01</f>
        <v>11.227596487619932</v>
      </c>
      <c r="G48" s="16">
        <f>G47*1.2</f>
        <v>20.784152277100706</v>
      </c>
      <c r="H48" s="54"/>
      <c r="I48" s="54"/>
      <c r="J48" s="57">
        <f>J47*1.2-0.01</f>
        <v>25.696233910626464</v>
      </c>
      <c r="K48" s="34"/>
    </row>
    <row r="49" spans="1:10" ht="24.75" customHeight="1" x14ac:dyDescent="0.25">
      <c r="A49" s="6" t="s">
        <v>70</v>
      </c>
      <c r="B49" s="7" t="s">
        <v>66</v>
      </c>
      <c r="C49" s="16">
        <v>1118.33</v>
      </c>
      <c r="D49" s="45"/>
      <c r="E49" s="45"/>
      <c r="F49" s="25">
        <f>C49</f>
        <v>1118.33</v>
      </c>
      <c r="G49" s="66">
        <v>561.24</v>
      </c>
      <c r="H49" s="54"/>
      <c r="I49" s="54"/>
      <c r="J49" s="57">
        <f>G49</f>
        <v>561.24</v>
      </c>
    </row>
    <row r="50" spans="1:10" x14ac:dyDescent="0.25">
      <c r="A50" s="13"/>
      <c r="B50" s="13"/>
      <c r="C50" s="13"/>
      <c r="D50" s="46"/>
      <c r="E50" s="46"/>
      <c r="F50" s="30"/>
      <c r="G50" s="20"/>
      <c r="H50" s="55"/>
      <c r="I50" s="55"/>
      <c r="J50" s="37"/>
    </row>
    <row r="51" spans="1:10" x14ac:dyDescent="0.25">
      <c r="A51" s="12"/>
      <c r="B51" s="69"/>
      <c r="C51" s="69" t="s">
        <v>80</v>
      </c>
      <c r="D51" s="47"/>
      <c r="E51" s="47"/>
      <c r="F51" s="31"/>
      <c r="G51" s="21"/>
      <c r="H51" s="55"/>
      <c r="I51" s="55"/>
      <c r="J51" s="37"/>
    </row>
    <row r="52" spans="1:10" x14ac:dyDescent="0.25">
      <c r="A52" s="73"/>
      <c r="B52" s="14"/>
      <c r="C52" s="15"/>
      <c r="D52" s="48"/>
      <c r="E52" s="48"/>
      <c r="F52" s="32"/>
      <c r="G52" s="74"/>
      <c r="H52" s="74"/>
      <c r="I52" s="74"/>
      <c r="J52" s="74"/>
    </row>
    <row r="53" spans="1:10" ht="15" customHeight="1" x14ac:dyDescent="0.25">
      <c r="A53" s="73"/>
      <c r="B53" s="68"/>
      <c r="C53" s="69" t="s">
        <v>79</v>
      </c>
      <c r="D53" s="49"/>
      <c r="E53" s="49"/>
      <c r="F53" s="33"/>
      <c r="G53" s="75"/>
      <c r="H53" s="75"/>
      <c r="I53" s="75"/>
      <c r="J53" s="75"/>
    </row>
    <row r="54" spans="1:10" x14ac:dyDescent="0.25">
      <c r="B54" s="70"/>
      <c r="C54" s="70"/>
    </row>
    <row r="59" spans="1:10" x14ac:dyDescent="0.25">
      <c r="B59" s="58"/>
      <c r="C59" s="58"/>
      <c r="D59" s="59"/>
      <c r="E59" s="59"/>
      <c r="F59" s="60"/>
      <c r="G59" s="61"/>
      <c r="H59" s="62"/>
      <c r="I59" s="62"/>
      <c r="J59" s="63"/>
    </row>
    <row r="60" spans="1:10" ht="48.75" customHeight="1" x14ac:dyDescent="0.25">
      <c r="B60" s="71"/>
      <c r="C60" s="71"/>
      <c r="D60" s="71"/>
      <c r="E60" s="71"/>
      <c r="F60" s="71"/>
      <c r="G60" s="71"/>
      <c r="H60" s="71"/>
      <c r="I60" s="71"/>
      <c r="J60" s="71"/>
    </row>
    <row r="61" spans="1:10" x14ac:dyDescent="0.25">
      <c r="B61" s="58"/>
      <c r="C61" s="58"/>
      <c r="D61" s="59"/>
      <c r="E61" s="59"/>
      <c r="F61" s="60"/>
      <c r="G61" s="61"/>
      <c r="H61" s="62"/>
      <c r="I61" s="62"/>
      <c r="J61" s="63"/>
    </row>
    <row r="62" spans="1:10" ht="15.75" customHeight="1" x14ac:dyDescent="0.25">
      <c r="B62" s="72"/>
      <c r="C62" s="72"/>
      <c r="D62" s="72"/>
      <c r="E62" s="72"/>
      <c r="F62" s="72"/>
      <c r="G62" s="72"/>
      <c r="H62" s="72"/>
      <c r="I62" s="72"/>
      <c r="J62" s="72"/>
    </row>
  </sheetData>
  <mergeCells count="24">
    <mergeCell ref="J45:J46"/>
    <mergeCell ref="D4:D5"/>
    <mergeCell ref="A1:J1"/>
    <mergeCell ref="F4:F5"/>
    <mergeCell ref="H4:H5"/>
    <mergeCell ref="I4:I5"/>
    <mergeCell ref="J4:J5"/>
    <mergeCell ref="E4:E5"/>
    <mergeCell ref="G4:G5"/>
    <mergeCell ref="C45:C46"/>
    <mergeCell ref="G45:G46"/>
    <mergeCell ref="H45:H46"/>
    <mergeCell ref="D45:D46"/>
    <mergeCell ref="F45:F46"/>
    <mergeCell ref="A4:A5"/>
    <mergeCell ref="B4:B5"/>
    <mergeCell ref="A45:A46"/>
    <mergeCell ref="B45:B46"/>
    <mergeCell ref="C4:C5"/>
    <mergeCell ref="B60:J60"/>
    <mergeCell ref="B62:J62"/>
    <mergeCell ref="A52:A53"/>
    <mergeCell ref="G52:J52"/>
    <mergeCell ref="G53:J53"/>
  </mergeCells>
  <pageMargins left="0.11811023622047245" right="7.874015748031496E-2" top="0.43307086614173229" bottom="0.19685039370078741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СТРУКТУРА НА ОПОВІЩЕННЯ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2019-07-31T07:36:37Z</dcterms:modified>
</cp:coreProperties>
</file>