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750" windowWidth="20520" windowHeight="8355"/>
  </bookViews>
  <sheets>
    <sheet name="5.1" sheetId="2" r:id="rId1"/>
  </sheets>
  <definedNames>
    <definedName name="_xlnm.Print_Area" localSheetId="0">'5.1'!$A$1:$AB$103</definedName>
  </definedNames>
  <calcPr calcId="144525"/>
</workbook>
</file>

<file path=xl/calcChain.xml><?xml version="1.0" encoding="utf-8"?>
<calcChain xmlns="http://schemas.openxmlformats.org/spreadsheetml/2006/main">
  <c r="L99" i="2" l="1"/>
  <c r="W98" i="2"/>
  <c r="R98" i="2"/>
  <c r="O98" i="2"/>
  <c r="O99" i="2" s="1"/>
  <c r="N98" i="2"/>
  <c r="N99" i="2" s="1"/>
  <c r="M98" i="2"/>
  <c r="M99" i="2" s="1"/>
  <c r="L98" i="2"/>
  <c r="I98" i="2"/>
  <c r="Z89" i="2"/>
  <c r="Z98" i="2" s="1"/>
  <c r="Y89" i="2"/>
  <c r="Y98" i="2" s="1"/>
  <c r="X89" i="2"/>
  <c r="X98" i="2" s="1"/>
  <c r="W89" i="2"/>
  <c r="V89" i="2"/>
  <c r="V98" i="2" s="1"/>
  <c r="U89" i="2"/>
  <c r="U98" i="2" s="1"/>
  <c r="T89" i="2"/>
  <c r="T98" i="2" s="1"/>
  <c r="R89" i="2"/>
  <c r="P89" i="2"/>
  <c r="P98" i="2" s="1"/>
  <c r="K89" i="2"/>
  <c r="K98" i="2" s="1"/>
  <c r="J89" i="2"/>
  <c r="J98" i="2" s="1"/>
  <c r="I89" i="2"/>
  <c r="D89" i="2"/>
  <c r="D98" i="2" s="1"/>
  <c r="Q69" i="2"/>
  <c r="X68" i="2"/>
  <c r="X69" i="2" s="1"/>
  <c r="X100" i="2" s="1"/>
  <c r="O68" i="2"/>
  <c r="K68" i="2"/>
  <c r="K69" i="2" s="1"/>
  <c r="G68" i="2"/>
  <c r="G69" i="2" s="1"/>
  <c r="G100" i="2" s="1"/>
  <c r="Z64" i="2"/>
  <c r="Y64" i="2"/>
  <c r="V64" i="2"/>
  <c r="U64" i="2"/>
  <c r="T64" i="2"/>
  <c r="R64" i="2"/>
  <c r="P64" i="2"/>
  <c r="O64" i="2"/>
  <c r="N64" i="2"/>
  <c r="M64" i="2"/>
  <c r="L64" i="2"/>
  <c r="K64" i="2"/>
  <c r="J64" i="2"/>
  <c r="D64" i="2"/>
  <c r="I64" i="2" s="1"/>
  <c r="X57" i="2"/>
  <c r="W57" i="2"/>
  <c r="W68" i="2" s="1"/>
  <c r="W69" i="2" s="1"/>
  <c r="W100" i="2" s="1"/>
  <c r="V57" i="2"/>
  <c r="V68" i="2" s="1"/>
  <c r="V69" i="2" s="1"/>
  <c r="V100" i="2" s="1"/>
  <c r="U57" i="2"/>
  <c r="U68" i="2" s="1"/>
  <c r="U69" i="2" s="1"/>
  <c r="R57" i="2"/>
  <c r="R69" i="2" s="1"/>
  <c r="O57" i="2"/>
  <c r="L57" i="2"/>
  <c r="L68" i="2" s="1"/>
  <c r="K57" i="2"/>
  <c r="H57" i="2"/>
  <c r="H68" i="2" s="1"/>
  <c r="H69" i="2" s="1"/>
  <c r="H100" i="2" s="1"/>
  <c r="G57" i="2"/>
  <c r="F57" i="2"/>
  <c r="F68" i="2" s="1"/>
  <c r="F69" i="2" s="1"/>
  <c r="F100" i="2" s="1"/>
  <c r="E57" i="2"/>
  <c r="E68" i="2" s="1"/>
  <c r="E69" i="2" s="1"/>
  <c r="E100" i="2" s="1"/>
  <c r="D57" i="2"/>
  <c r="D68" i="2" s="1"/>
  <c r="T56" i="2"/>
  <c r="Z56" i="2" s="1"/>
  <c r="S56" i="2"/>
  <c r="N56" i="2"/>
  <c r="J56" i="2"/>
  <c r="I56" i="2"/>
  <c r="Z55" i="2"/>
  <c r="T55" i="2"/>
  <c r="Y55" i="2" s="1"/>
  <c r="S55" i="2"/>
  <c r="N55" i="2"/>
  <c r="J55" i="2"/>
  <c r="I55" i="2"/>
  <c r="Z54" i="2"/>
  <c r="Y54" i="2"/>
  <c r="T54" i="2"/>
  <c r="S54" i="2"/>
  <c r="N54" i="2"/>
  <c r="J54" i="2"/>
  <c r="I54" i="2"/>
  <c r="T53" i="2"/>
  <c r="Z53" i="2" s="1"/>
  <c r="S53" i="2"/>
  <c r="N53" i="2"/>
  <c r="J53" i="2"/>
  <c r="I53" i="2"/>
  <c r="T52" i="2"/>
  <c r="Z52" i="2" s="1"/>
  <c r="S52" i="2"/>
  <c r="M52" i="2"/>
  <c r="J52" i="2"/>
  <c r="I52" i="2"/>
  <c r="Z51" i="2"/>
  <c r="T51" i="2"/>
  <c r="Y51" i="2" s="1"/>
  <c r="S51" i="2"/>
  <c r="M51" i="2"/>
  <c r="J51" i="2"/>
  <c r="I51" i="2"/>
  <c r="Z50" i="2"/>
  <c r="Y50" i="2"/>
  <c r="T50" i="2"/>
  <c r="S50" i="2"/>
  <c r="M50" i="2"/>
  <c r="J50" i="2"/>
  <c r="I50" i="2"/>
  <c r="T49" i="2"/>
  <c r="Y49" i="2" s="1"/>
  <c r="S49" i="2"/>
  <c r="N49" i="2"/>
  <c r="N57" i="2" s="1"/>
  <c r="N68" i="2" s="1"/>
  <c r="J49" i="2"/>
  <c r="I49" i="2"/>
  <c r="T48" i="2"/>
  <c r="Z48" i="2" s="1"/>
  <c r="S48" i="2"/>
  <c r="M48" i="2"/>
  <c r="J48" i="2"/>
  <c r="I48" i="2"/>
  <c r="I57" i="2" s="1"/>
  <c r="I68" i="2" s="1"/>
  <c r="I69" i="2" s="1"/>
  <c r="Z47" i="2"/>
  <c r="T47" i="2"/>
  <c r="T57" i="2" s="1"/>
  <c r="T68" i="2" s="1"/>
  <c r="T69" i="2" s="1"/>
  <c r="T100" i="2" s="1"/>
  <c r="S47" i="2"/>
  <c r="S57" i="2" s="1"/>
  <c r="M47" i="2"/>
  <c r="M57" i="2" s="1"/>
  <c r="M68" i="2" s="1"/>
  <c r="J47" i="2"/>
  <c r="J57" i="2" s="1"/>
  <c r="J68" i="2" s="1"/>
  <c r="J69" i="2" s="1"/>
  <c r="I47" i="2"/>
  <c r="Z44" i="2"/>
  <c r="Y44" i="2"/>
  <c r="X44" i="2"/>
  <c r="W44" i="2"/>
  <c r="V44" i="2"/>
  <c r="U44" i="2"/>
  <c r="T44" i="2"/>
  <c r="S44" i="2"/>
  <c r="R44" i="2"/>
  <c r="P44" i="2"/>
  <c r="O44" i="2"/>
  <c r="O69" i="2" s="1"/>
  <c r="N44" i="2"/>
  <c r="N69" i="2" s="1"/>
  <c r="N100" i="2" s="1"/>
  <c r="M44" i="2"/>
  <c r="M69" i="2" s="1"/>
  <c r="L44" i="2"/>
  <c r="L69" i="2" s="1"/>
  <c r="K44" i="2"/>
  <c r="J44" i="2"/>
  <c r="I44" i="2"/>
  <c r="H44" i="2"/>
  <c r="G44" i="2"/>
  <c r="F44" i="2"/>
  <c r="E44" i="2"/>
  <c r="D44" i="2"/>
  <c r="X35" i="2"/>
  <c r="W35" i="2"/>
  <c r="T35" i="2"/>
  <c r="S35" i="2"/>
  <c r="Z34" i="2"/>
  <c r="Z35" i="2" s="1"/>
  <c r="Y34" i="2"/>
  <c r="Y35" i="2" s="1"/>
  <c r="X34" i="2"/>
  <c r="W34" i="2"/>
  <c r="V34" i="2"/>
  <c r="V35" i="2" s="1"/>
  <c r="U34" i="2"/>
  <c r="U35" i="2" s="1"/>
  <c r="T34" i="2"/>
  <c r="S34" i="2"/>
  <c r="R34" i="2"/>
  <c r="R35" i="2" s="1"/>
  <c r="P34" i="2"/>
  <c r="P35" i="2" s="1"/>
  <c r="M34" i="2"/>
  <c r="M35" i="2" s="1"/>
  <c r="L34" i="2"/>
  <c r="L35" i="2" s="1"/>
  <c r="I34" i="2"/>
  <c r="I35" i="2" s="1"/>
  <c r="H34" i="2"/>
  <c r="H35" i="2" s="1"/>
  <c r="E34" i="2"/>
  <c r="E35" i="2" s="1"/>
  <c r="D34" i="2"/>
  <c r="D35" i="2" s="1"/>
  <c r="Z23" i="2"/>
  <c r="Y23" i="2"/>
  <c r="O23" i="2"/>
  <c r="O34" i="2" s="1"/>
  <c r="O35" i="2" s="1"/>
  <c r="N23" i="2"/>
  <c r="N34" i="2" s="1"/>
  <c r="N35" i="2" s="1"/>
  <c r="M23" i="2"/>
  <c r="L23" i="2"/>
  <c r="K23" i="2"/>
  <c r="K34" i="2" s="1"/>
  <c r="K35" i="2" s="1"/>
  <c r="I23" i="2"/>
  <c r="H23" i="2"/>
  <c r="G23" i="2"/>
  <c r="G34" i="2" s="1"/>
  <c r="G35" i="2" s="1"/>
  <c r="F23" i="2"/>
  <c r="F34" i="2" s="1"/>
  <c r="F35" i="2" s="1"/>
  <c r="E23" i="2"/>
  <c r="D23" i="2"/>
  <c r="N22" i="2"/>
  <c r="J22" i="2"/>
  <c r="J23" i="2" s="1"/>
  <c r="J34" i="2" s="1"/>
  <c r="J35" i="2" s="1"/>
  <c r="M100" i="2" l="1"/>
  <c r="O100" i="2"/>
  <c r="Z57" i="2"/>
  <c r="Z68" i="2" s="1"/>
  <c r="Z69" i="2" s="1"/>
  <c r="Z100" i="2" s="1"/>
  <c r="D69" i="2"/>
  <c r="D100" i="2" s="1"/>
  <c r="R100" i="2"/>
  <c r="K100" i="2"/>
  <c r="L100" i="2"/>
  <c r="I100" i="2"/>
  <c r="U100" i="2"/>
  <c r="S68" i="2"/>
  <c r="S69" i="2"/>
  <c r="S100" i="2" s="1"/>
  <c r="J100" i="2"/>
  <c r="Y53" i="2"/>
  <c r="Y48" i="2"/>
  <c r="Z49" i="2"/>
  <c r="Y52" i="2"/>
  <c r="Y56" i="2"/>
  <c r="R68" i="2"/>
  <c r="Y47" i="2"/>
  <c r="Y57" i="2" l="1"/>
  <c r="Y68" i="2" l="1"/>
  <c r="P57" i="2"/>
  <c r="P69" i="2" s="1"/>
  <c r="P100" i="2" s="1"/>
  <c r="Y69" i="2" l="1"/>
  <c r="Y100" i="2" s="1"/>
  <c r="P68" i="2"/>
</calcChain>
</file>

<file path=xl/sharedStrings.xml><?xml version="1.0" encoding="utf-8"?>
<sst xmlns="http://schemas.openxmlformats.org/spreadsheetml/2006/main" count="379" uniqueCount="153">
  <si>
    <t xml:space="preserve">(найменування ліцензіата) </t>
  </si>
  <si>
    <t>№ з/п</t>
  </si>
  <si>
    <t>Найменування заходів (пооб'єктно)</t>
  </si>
  <si>
    <t>Кількісний показник (одиниця виміру)</t>
  </si>
  <si>
    <t>Фінансовий план використання коштів на виконання інвестиційної програми за джерелами фінансування,                         тис. грн (без ПДВ)</t>
  </si>
  <si>
    <t>Кошти, що враховуються у структурі тарифів                                                                     тис. грн. (без ПДВ)</t>
  </si>
  <si>
    <t xml:space="preserve"> За способом виконання, тис. грн (без ПДВ)</t>
  </si>
  <si>
    <t>№ аркуша обґрунтовуючих матеріалів</t>
  </si>
  <si>
    <t>Економія паливно-енергетичних ресурсів                                       (тони умовного палива/прогнозний період)</t>
  </si>
  <si>
    <t>Економія паливно-енергетичних 
ресурсів (тис. грн.)</t>
  </si>
  <si>
    <t>Економія фонду заробітної плати,                                                                                 (тис. грн/рік)</t>
  </si>
  <si>
    <t>Економічні вигоди від зростання капіталізації основних                    фондів (збільшення амортизаційних відрахувань)                                                                      (тис.грн./рік)</t>
  </si>
  <si>
    <t>Планова вартість зворотних матеріалів, отриманих з демонтованого обладнання, (тис.грн.)</t>
  </si>
  <si>
    <t xml:space="preserve">Економічний ефект  за перший рік з урахуванням  вартості зворотніх матеріалів  (тис. грн.) ** </t>
  </si>
  <si>
    <t xml:space="preserve">Економічний ефект  за другий та наступні роки                               (тис. грн.) ** </t>
  </si>
  <si>
    <t xml:space="preserve">загальна сума </t>
  </si>
  <si>
    <t>господарський  (вартість                                            матеріальних ресурсів)</t>
  </si>
  <si>
    <t>підрядний</t>
  </si>
  <si>
    <t>І</t>
  </si>
  <si>
    <t>Виробництво теплової енергії</t>
  </si>
  <si>
    <t xml:space="preserve"> 1.1</t>
  </si>
  <si>
    <t xml:space="preserve">  1.1.1</t>
  </si>
  <si>
    <t>Заходи зі зниження питомих витрат, а також втрат ресурсів, з них:</t>
  </si>
  <si>
    <t>х </t>
  </si>
  <si>
    <t>Усього за підпунктом 1.1.1</t>
  </si>
  <si>
    <t>-</t>
  </si>
  <si>
    <t>Усього за пунктом 1.1</t>
  </si>
  <si>
    <t>Усього за розділом І</t>
  </si>
  <si>
    <t>ІІ</t>
  </si>
  <si>
    <t>Транспортування теплової енергії</t>
  </si>
  <si>
    <t xml:space="preserve"> 2.1</t>
  </si>
  <si>
    <t xml:space="preserve">  2.1.1</t>
  </si>
  <si>
    <t>Усього за підпунктом 2.1.1</t>
  </si>
  <si>
    <t>Усього за пунктом 2.1</t>
  </si>
  <si>
    <t xml:space="preserve">  2.2</t>
  </si>
  <si>
    <t xml:space="preserve">Інші заходи (не звільняється від оподаткування згідно з пунктом 154.9 статті 154 Податкового кодексу України), з урахуванням:  </t>
  </si>
  <si>
    <t xml:space="preserve">  2.2.1</t>
  </si>
  <si>
    <t>Заходи щодо модернізації та закупівлі транспортних засобів спеціального та спеціалізованого призначення, з них:</t>
  </si>
  <si>
    <t>Усього за підпунктом 2.2.1</t>
  </si>
  <si>
    <t>Усього за пунктом 2.2</t>
  </si>
  <si>
    <t>Усього за розділом ІІ</t>
  </si>
  <si>
    <t>ІІІ</t>
  </si>
  <si>
    <t>Постачання теплової енергії</t>
  </si>
  <si>
    <t>Усього за розділом ІІІ</t>
  </si>
  <si>
    <t>Усього за інвестиційною програмою</t>
  </si>
  <si>
    <t>Примітки:</t>
  </si>
  <si>
    <t>* Суми витрат по заходах та економічний ефект від їх упровадження  при розрахунку строку окупності враховувати без ПДВ.</t>
  </si>
  <si>
    <t>** Складові розрахунку економічного ефекту від упровадження  заходів ураховувати без ПДВ.</t>
  </si>
  <si>
    <t>х</t>
  </si>
  <si>
    <t>Усього за пунктом 3.2</t>
  </si>
  <si>
    <t>Усього за підпунктом 3.2.5</t>
  </si>
  <si>
    <t>Інші заходи, з них:</t>
  </si>
  <si>
    <t xml:space="preserve"> 3.2.5</t>
  </si>
  <si>
    <t>Усього за підпунктом 3.2.4</t>
  </si>
  <si>
    <t xml:space="preserve">  3.2.4</t>
  </si>
  <si>
    <t>Усього за підпунктом 3.2.1</t>
  </si>
  <si>
    <t>Заходи щодо впровадження та розвитку інформаційних технологій, з них:</t>
  </si>
  <si>
    <t xml:space="preserve"> 3.2.1</t>
  </si>
  <si>
    <t>Усього за підпунктом 3.2.2</t>
  </si>
  <si>
    <t>Заходи щодо забезпечення технологічного та/або комерційного обліку ресурсів, з них:</t>
  </si>
  <si>
    <t xml:space="preserve"> 3.2.2</t>
  </si>
  <si>
    <t xml:space="preserve">  3.2</t>
  </si>
  <si>
    <t>4                                                                                   Продовження додатка 4</t>
  </si>
  <si>
    <t>Усього за пунктом 3.1</t>
  </si>
  <si>
    <t>Усього за підпунктом 3.1.3</t>
  </si>
  <si>
    <t xml:space="preserve">  3.1.3</t>
  </si>
  <si>
    <t>Усього за підпунктом 3.1.2</t>
  </si>
  <si>
    <t xml:space="preserve">  3.1.2 </t>
  </si>
  <si>
    <t>Усього за підпунктом 3.1.1</t>
  </si>
  <si>
    <t xml:space="preserve">  3.1.1</t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</si>
  <si>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 :</t>
    </r>
  </si>
  <si>
    <t xml:space="preserve"> 3.1</t>
  </si>
  <si>
    <t xml:space="preserve"> 2.2.3</t>
  </si>
  <si>
    <t xml:space="preserve"> 2.2.1</t>
  </si>
  <si>
    <t>Усього за підпунктом 2.1.2</t>
  </si>
  <si>
    <t xml:space="preserve">  2.1.2 </t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</si>
  <si>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урахуванням:</t>
    </r>
  </si>
  <si>
    <t>Усього за пунктом 1.2</t>
  </si>
  <si>
    <t>Усього за підпунктом 1.2.3</t>
  </si>
  <si>
    <t xml:space="preserve"> 1.2.3</t>
  </si>
  <si>
    <t>Усього за підпунктом 1.2.1</t>
  </si>
  <si>
    <t xml:space="preserve"> 1.2.1</t>
  </si>
  <si>
    <t>Усього за підпунктом 1.2.2</t>
  </si>
  <si>
    <t xml:space="preserve"> 1.2.2</t>
  </si>
  <si>
    <t xml:space="preserve">  1.2</t>
  </si>
  <si>
    <t>Усього за підпунктом 1.1.3</t>
  </si>
  <si>
    <t xml:space="preserve">  1.1.3</t>
  </si>
  <si>
    <t>Усього за підпунктом 1.1.2</t>
  </si>
  <si>
    <t xml:space="preserve">  1.1.2</t>
  </si>
  <si>
    <t>виробничі інвестиції з прибутку</t>
  </si>
  <si>
    <t>амортизаційні відраху-вання</t>
  </si>
  <si>
    <t xml:space="preserve">ІV кв. </t>
  </si>
  <si>
    <t xml:space="preserve">ІІІ кв. </t>
  </si>
  <si>
    <t xml:space="preserve">ІІ кв. </t>
  </si>
  <si>
    <t xml:space="preserve">І кв. </t>
  </si>
  <si>
    <t>у тому числі:</t>
  </si>
  <si>
    <t>Вартість усунення аварії на ділянці, що підлягає заміні, тис.грн.</t>
  </si>
  <si>
    <t>Графік здійснення заходів та використання коштів на планований період, тис. грн. (без ПДВ)</t>
  </si>
  <si>
    <t xml:space="preserve"> Сума інших залучених коштів, що підлягає поверненню у планованому періоді,                                          тис. грн. (без ПДВ)</t>
  </si>
  <si>
    <r>
      <t xml:space="preserve"> Сума позичкових коштів та відсотків за їх  використання, що підлягає поверненню 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планованому періоді, тис. грн. (без ПДВ)</t>
    </r>
  </si>
  <si>
    <t>Стан основного обладнання</t>
  </si>
  <si>
    <t>До впровадження заходу</t>
  </si>
  <si>
    <t>Після впровадження заходу</t>
  </si>
  <si>
    <r>
      <t xml:space="preserve">Строк окупності (місяців) </t>
    </r>
    <r>
      <rPr>
        <b/>
        <sz val="9"/>
        <rFont val="Times New Roman"/>
        <family val="1"/>
        <charset val="204"/>
      </rPr>
      <t>*
(1+(гр4-гр16) / гр17)*12</t>
    </r>
  </si>
  <si>
    <t xml:space="preserve">  1.2.4</t>
  </si>
  <si>
    <t>2.2.1.1</t>
  </si>
  <si>
    <t>2.2.1.2</t>
  </si>
  <si>
    <t>2.2.1.3</t>
  </si>
  <si>
    <t>2.2.1.5</t>
  </si>
  <si>
    <t>2.2.1.6</t>
  </si>
  <si>
    <t>2.2.1.7</t>
  </si>
  <si>
    <t>2.2.1.4</t>
  </si>
  <si>
    <t xml:space="preserve"> 1.2.5</t>
  </si>
  <si>
    <t>Усього за підпунктом 1.2.5</t>
  </si>
  <si>
    <t>Усього за підпунктом 2.2.3</t>
  </si>
  <si>
    <t>Сталеві труби в ізоляції з мінеральної вати. Термін експлуатації більше 26 років, ізоляція пошкоджена.</t>
  </si>
  <si>
    <t>Попередньоізольовані труби.</t>
  </si>
  <si>
    <r>
      <t>Економія паливно-енергетичних ресурсів                                       (тис. м</t>
    </r>
    <r>
      <rPr>
        <vertAlign val="superscript"/>
        <sz val="9"/>
        <rFont val="Times New Roman"/>
        <family val="1"/>
        <charset val="204"/>
      </rPr>
      <t>3</t>
    </r>
    <r>
      <rPr>
        <sz val="9"/>
        <rFont val="Times New Roman"/>
        <family val="1"/>
        <charset val="204"/>
      </rPr>
      <t>/прогнозний період) (Коеф. Переводу 1.18)</t>
    </r>
  </si>
  <si>
    <t>Комунального підприємства "Глухівський тепловий район" Глухівської міської ради</t>
  </si>
  <si>
    <t xml:space="preserve">  2.1.3</t>
  </si>
  <si>
    <t>Усього за підпунктом 2.1.3</t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</si>
  <si>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теплопостачання з урахуванням:</t>
    </r>
  </si>
  <si>
    <t xml:space="preserve">Інші заходи з урахуванням:  </t>
  </si>
  <si>
    <t>1.2.1.1</t>
  </si>
  <si>
    <t xml:space="preserve"> діаметр 159 мм 86 м/п в однотрубному вимірі</t>
  </si>
  <si>
    <t>20</t>
  </si>
  <si>
    <t>Для внесення зауважень та пропозицій прохання звертатися за тел. 0544426113, або за адресою вул. Київська, 14 (приймальня)</t>
  </si>
  <si>
    <t>Комунальне підприємство «Глухівський тепловий район» Глухівської міської ради доводить до відома споживачів перелік заходів для виконання інвестиційної програми на 2025-2026 роки.</t>
  </si>
  <si>
    <t>Пояснення до фінансового плану використання коштів для виконання інвестиційної програми на 2025-2026 роки</t>
  </si>
  <si>
    <t>Реконструкція водонагрівачів КВН-2,9 котельні по вул. Олександра Ступаченка, 7  (заміна елементів конструкції водонагрівачів на елементи з нержавіючої сталі)</t>
  </si>
  <si>
    <t>решета</t>
  </si>
  <si>
    <t>Реконструкція розподільчої теплової мережі котельні по вул. Олександра Ступаченка, 7 заміна ділянки теплової мережі від ТК 21 до ж/б по вул. Героїв Крут, 3</t>
  </si>
  <si>
    <t xml:space="preserve"> діаметр 89 мм 24 м/п в однотрубному вимірі</t>
  </si>
  <si>
    <t>Реконструкція розподільчої теплової мережі котельні по вул. Інститутська, 3 заміна ділянки теплової мережі від ТК 26 до ТК 27</t>
  </si>
  <si>
    <t xml:space="preserve"> діаметр 159 мм 122 м/п в однотрубному вимірі</t>
  </si>
  <si>
    <t>Реконструкція розподільчої теплової мережі котельні по вул. Інститутська, 3 заміна ділянки теплової мережі від ТК 24 до ТК 25</t>
  </si>
  <si>
    <t xml:space="preserve"> діаметр 159 мм 90 м/п в однотрубному вимірі</t>
  </si>
  <si>
    <t>Реконструкція розподільчої теплової мережі котельні по пров. Ушинського, 2а заміна заміна ділянки теплової мережі від ТК 3 до ТК 4</t>
  </si>
  <si>
    <t>Реконструкція розподільчої теплової мережі котельні по пров. Ушинського, 2а заміна заміна ділянки теплової мережі від ТК 4 до ж/б по вул. Київська, 36</t>
  </si>
  <si>
    <t xml:space="preserve"> діаметр 108 мм 14 м/п в однотрубному вимірі</t>
  </si>
  <si>
    <t>Реконструкція розподільчої теплової мережі котельні по вул. Незалежності, 3 заміна заміна ділянки теплової мережі від ТК 40 до ТК 41</t>
  </si>
  <si>
    <t xml:space="preserve"> діаметр 159 мм 68 м/п в однотрубному вимірі</t>
  </si>
  <si>
    <t>Реконструкція розподільчої теплової мережі котельні по вул. Незалежності, 3 заміна заміна ділянки теплової мережі від ТК 3 до ж/б по вул. Незалежності, 1</t>
  </si>
  <si>
    <t xml:space="preserve"> діаметр 76 мм 92 м/п в однотрубному вимірі</t>
  </si>
  <si>
    <t>2.2.1.8</t>
  </si>
  <si>
    <t>Реконструкція розподільчої теплової мережі котельні по вул. Незалежності, 5 заміна ділянки теплової мережі від ТК 45 до майстерні "ГТР"</t>
  </si>
  <si>
    <t xml:space="preserve"> діаметр 108 мм 48 м/п в однотрубному вимірі</t>
  </si>
  <si>
    <t>2.2.1.9</t>
  </si>
  <si>
    <t>Реконструкція розподільчої теплової мережі котельні по вул. Терещенків, 6 заміна заміна ділянки теплової мережі від ТК 20 до ж/б по вул. Гарматна, 6</t>
  </si>
  <si>
    <t xml:space="preserve"> діаметр 108 мм 160 м/п в однотрубному вимірі</t>
  </si>
  <si>
    <t>2.2.1.10</t>
  </si>
  <si>
    <t>Реконструкція розподільчої теплової мережі котельні по вул. Терещенків, 6 заміна заміна ділянки теплової мережі від ТК 7 до ТК 16</t>
  </si>
  <si>
    <t xml:space="preserve"> діаметр 133 мм 120 м/п в однотрубному вимірі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</si>
</sst>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г_р_н_._-;\-* #,##0.00\ _г_р_н_._-;_-* &quot;-&quot;??\ _г_р_н_._-;_-@_-"/>
    <numFmt numFmtId="165" formatCode="0.000"/>
  </numFmts>
  <fonts count="2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b/>
      <sz val="9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  <font>
      <vertAlign val="superscript"/>
      <sz val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u/>
      <sz val="20"/>
      <name val="Times New Roman"/>
      <family val="1"/>
      <charset val="204"/>
    </font>
    <font>
      <b/>
      <sz val="2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8" fillId="0" borderId="0"/>
    <xf numFmtId="0" fontId="8" fillId="0" borderId="0" applyNumberFormat="0" applyFont="0" applyFill="0" applyBorder="0" applyAlignment="0" applyProtection="0">
      <alignment vertical="top"/>
    </xf>
    <xf numFmtId="164" fontId="1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2" fillId="0" borderId="0" xfId="3" applyFont="1" applyFill="1"/>
    <xf numFmtId="0" fontId="2" fillId="0" borderId="0" xfId="3" applyFont="1" applyFill="1" applyBorder="1"/>
    <xf numFmtId="0" fontId="2" fillId="0" borderId="0" xfId="3" applyFont="1" applyFill="1" applyAlignment="1">
      <alignment horizontal="center"/>
    </xf>
    <xf numFmtId="0" fontId="4" fillId="0" borderId="0" xfId="3" applyFont="1" applyFill="1" applyBorder="1" applyAlignment="1"/>
    <xf numFmtId="0" fontId="4" fillId="0" borderId="0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left"/>
    </xf>
    <xf numFmtId="2" fontId="4" fillId="0" borderId="0" xfId="3" applyNumberFormat="1" applyFont="1" applyFill="1" applyBorder="1" applyAlignment="1"/>
    <xf numFmtId="0" fontId="5" fillId="0" borderId="0" xfId="3" applyFont="1" applyFill="1" applyBorder="1" applyAlignment="1">
      <alignment horizontal="center"/>
    </xf>
    <xf numFmtId="0" fontId="3" fillId="0" borderId="0" xfId="3" applyFont="1" applyFill="1" applyBorder="1" applyAlignment="1">
      <alignment vertical="center" wrapText="1"/>
    </xf>
    <xf numFmtId="0" fontId="7" fillId="0" borderId="0" xfId="3" applyFont="1" applyFill="1"/>
    <xf numFmtId="0" fontId="7" fillId="0" borderId="0" xfId="3" applyFont="1" applyFill="1" applyBorder="1"/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/>
    </xf>
    <xf numFmtId="16" fontId="3" fillId="0" borderId="1" xfId="3" applyNumberFormat="1" applyFont="1" applyFill="1" applyBorder="1" applyAlignment="1">
      <alignment horizontal="center"/>
    </xf>
    <xf numFmtId="14" fontId="3" fillId="0" borderId="1" xfId="3" applyNumberFormat="1" applyFont="1" applyFill="1" applyBorder="1" applyAlignment="1">
      <alignment horizontal="center"/>
    </xf>
    <xf numFmtId="3" fontId="3" fillId="0" borderId="1" xfId="5" applyNumberFormat="1" applyFont="1" applyFill="1" applyBorder="1" applyAlignment="1">
      <alignment horizontal="center" vertical="center" wrapText="1"/>
    </xf>
    <xf numFmtId="165" fontId="7" fillId="0" borderId="0" xfId="3" applyNumberFormat="1" applyFont="1" applyFill="1" applyBorder="1"/>
    <xf numFmtId="0" fontId="5" fillId="0" borderId="0" xfId="3" applyFont="1" applyFill="1"/>
    <xf numFmtId="0" fontId="5" fillId="0" borderId="0" xfId="3" applyFont="1" applyFill="1" applyBorder="1"/>
    <xf numFmtId="0" fontId="2" fillId="0" borderId="0" xfId="3" applyFont="1" applyFill="1" applyBorder="1" applyAlignment="1">
      <alignment horizontal="center"/>
    </xf>
    <xf numFmtId="2" fontId="2" fillId="0" borderId="0" xfId="3" applyNumberFormat="1" applyFont="1" applyFill="1" applyBorder="1"/>
    <xf numFmtId="4" fontId="6" fillId="0" borderId="1" xfId="3" applyNumberFormat="1" applyFont="1" applyFill="1" applyBorder="1" applyAlignment="1" applyProtection="1">
      <alignment horizontal="center" vertical="center"/>
    </xf>
    <xf numFmtId="2" fontId="2" fillId="0" borderId="0" xfId="3" applyNumberFormat="1" applyFont="1" applyFill="1"/>
    <xf numFmtId="2" fontId="3" fillId="0" borderId="1" xfId="3" applyNumberFormat="1" applyFont="1" applyFill="1" applyBorder="1" applyAlignment="1">
      <alignment horizontal="center"/>
    </xf>
    <xf numFmtId="2" fontId="3" fillId="0" borderId="0" xfId="3" applyNumberFormat="1" applyFont="1" applyFill="1" applyBorder="1" applyAlignment="1">
      <alignment vertical="center" wrapText="1"/>
    </xf>
    <xf numFmtId="2" fontId="6" fillId="0" borderId="0" xfId="3" applyNumberFormat="1" applyFont="1" applyFill="1" applyBorder="1" applyAlignment="1">
      <alignment horizontal="center"/>
    </xf>
    <xf numFmtId="2" fontId="4" fillId="0" borderId="1" xfId="3" applyNumberFormat="1" applyFont="1" applyFill="1" applyBorder="1" applyAlignment="1" applyProtection="1">
      <alignment horizontal="center" vertical="center"/>
    </xf>
    <xf numFmtId="4" fontId="3" fillId="0" borderId="1" xfId="3" applyNumberFormat="1" applyFont="1" applyFill="1" applyBorder="1" applyAlignment="1">
      <alignment horizontal="center" vertical="center"/>
    </xf>
    <xf numFmtId="4" fontId="3" fillId="0" borderId="1" xfId="5" applyNumberFormat="1" applyFont="1" applyFill="1" applyBorder="1" applyAlignment="1">
      <alignment horizontal="center" vertical="center" wrapText="1"/>
    </xf>
    <xf numFmtId="4" fontId="3" fillId="0" borderId="1" xfId="3" applyNumberFormat="1" applyFont="1" applyFill="1" applyBorder="1" applyAlignment="1">
      <alignment horizontal="center" vertical="center" wrapText="1"/>
    </xf>
    <xf numFmtId="4" fontId="3" fillId="0" borderId="1" xfId="5" applyNumberFormat="1" applyFont="1" applyFill="1" applyBorder="1" applyAlignment="1">
      <alignment horizontal="center" wrapText="1"/>
    </xf>
    <xf numFmtId="4" fontId="4" fillId="0" borderId="1" xfId="3" applyNumberFormat="1" applyFont="1" applyFill="1" applyBorder="1" applyAlignment="1"/>
    <xf numFmtId="4" fontId="3" fillId="0" borderId="1" xfId="3" applyNumberFormat="1" applyFont="1" applyFill="1" applyBorder="1" applyAlignment="1"/>
    <xf numFmtId="4" fontId="3" fillId="0" borderId="1" xfId="3" applyNumberFormat="1" applyFont="1" applyFill="1" applyBorder="1"/>
    <xf numFmtId="4" fontId="4" fillId="0" borderId="1" xfId="3" applyNumberFormat="1" applyFont="1" applyFill="1" applyBorder="1" applyAlignment="1">
      <alignment horizontal="center" vertical="center" wrapText="1"/>
    </xf>
    <xf numFmtId="4" fontId="4" fillId="0" borderId="1" xfId="5" applyNumberFormat="1" applyFont="1" applyFill="1" applyBorder="1" applyAlignment="1">
      <alignment horizontal="center" vertical="center" wrapText="1"/>
    </xf>
    <xf numFmtId="2" fontId="3" fillId="0" borderId="3" xfId="6" applyNumberFormat="1" applyFont="1" applyFill="1" applyBorder="1" applyAlignment="1" applyProtection="1">
      <alignment horizontal="center" vertical="center" wrapText="1"/>
    </xf>
    <xf numFmtId="4" fontId="5" fillId="0" borderId="1" xfId="3" applyNumberFormat="1" applyFont="1" applyFill="1" applyBorder="1" applyAlignment="1">
      <alignment horizontal="center"/>
    </xf>
    <xf numFmtId="4" fontId="5" fillId="0" borderId="1" xfId="5" applyNumberFormat="1" applyFont="1" applyFill="1" applyBorder="1" applyAlignment="1">
      <alignment horizontal="center" vertical="center" wrapText="1"/>
    </xf>
    <xf numFmtId="0" fontId="6" fillId="0" borderId="0" xfId="3" applyFont="1" applyFill="1" applyBorder="1"/>
    <xf numFmtId="0" fontId="6" fillId="0" borderId="0" xfId="3" applyFont="1" applyFill="1"/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3" fontId="4" fillId="0" borderId="1" xfId="5" applyNumberFormat="1" applyFont="1" applyFill="1" applyBorder="1" applyAlignment="1">
      <alignment horizontal="center" vertical="center" wrapText="1"/>
    </xf>
    <xf numFmtId="1" fontId="4" fillId="0" borderId="1" xfId="3" applyNumberFormat="1" applyFont="1" applyFill="1" applyBorder="1" applyAlignment="1">
      <alignment horizontal="center"/>
    </xf>
    <xf numFmtId="4" fontId="4" fillId="0" borderId="0" xfId="3" applyNumberFormat="1" applyFont="1" applyFill="1" applyBorder="1" applyAlignment="1">
      <alignment horizontal="center"/>
    </xf>
    <xf numFmtId="2" fontId="5" fillId="0" borderId="1" xfId="1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 applyProtection="1">
      <alignment horizontal="center" vertical="center" wrapText="1"/>
    </xf>
    <xf numFmtId="4" fontId="2" fillId="0" borderId="1" xfId="3" applyNumberFormat="1" applyFont="1" applyFill="1" applyBorder="1" applyAlignment="1">
      <alignment horizontal="center" vertical="center" wrapText="1"/>
    </xf>
    <xf numFmtId="3" fontId="7" fillId="0" borderId="1" xfId="5" applyNumberFormat="1" applyFont="1" applyFill="1" applyBorder="1" applyAlignment="1">
      <alignment horizontal="center" vertical="center" wrapText="1"/>
    </xf>
    <xf numFmtId="3" fontId="2" fillId="0" borderId="1" xfId="5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 applyProtection="1">
      <alignment horizontal="center" vertical="center" wrapText="1"/>
    </xf>
    <xf numFmtId="0" fontId="7" fillId="0" borderId="1" xfId="3" applyFont="1" applyFill="1" applyBorder="1" applyAlignment="1">
      <alignment horizontal="center"/>
    </xf>
    <xf numFmtId="2" fontId="5" fillId="3" borderId="7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5" fillId="2" borderId="2" xfId="4" applyNumberFormat="1" applyFont="1" applyFill="1" applyBorder="1" applyAlignment="1">
      <alignment horizontal="left" vertical="center" wrapText="1"/>
    </xf>
    <xf numFmtId="4" fontId="5" fillId="2" borderId="3" xfId="6" applyNumberFormat="1" applyFont="1" applyFill="1" applyBorder="1" applyAlignment="1" applyProtection="1">
      <alignment horizontal="center" vertical="center" wrapText="1"/>
    </xf>
    <xf numFmtId="4" fontId="5" fillId="2" borderId="1" xfId="4" applyNumberFormat="1" applyFont="1" applyFill="1" applyBorder="1" applyAlignment="1">
      <alignment horizontal="left" vertical="center" wrapText="1"/>
    </xf>
    <xf numFmtId="4" fontId="5" fillId="2" borderId="1" xfId="6" applyNumberFormat="1" applyFont="1" applyFill="1" applyBorder="1" applyAlignment="1" applyProtection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4" fontId="4" fillId="2" borderId="1" xfId="3" applyNumberFormat="1" applyFont="1" applyFill="1" applyBorder="1" applyAlignment="1">
      <alignment horizontal="center"/>
    </xf>
    <xf numFmtId="2" fontId="6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3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 vertical="center"/>
    </xf>
    <xf numFmtId="2" fontId="4" fillId="2" borderId="1" xfId="3" applyNumberFormat="1" applyFont="1" applyFill="1" applyBorder="1" applyAlignment="1">
      <alignment horizontal="center"/>
    </xf>
    <xf numFmtId="2" fontId="4" fillId="2" borderId="1" xfId="3" applyNumberFormat="1" applyFont="1" applyFill="1" applyBorder="1" applyAlignment="1">
      <alignment horizontal="center" vertical="center"/>
    </xf>
    <xf numFmtId="4" fontId="3" fillId="2" borderId="1" xfId="3" applyNumberFormat="1" applyFont="1" applyFill="1" applyBorder="1" applyAlignment="1">
      <alignment horizontal="center"/>
    </xf>
    <xf numFmtId="4" fontId="3" fillId="2" borderId="1" xfId="3" applyNumberFormat="1" applyFont="1" applyFill="1" applyBorder="1" applyAlignment="1">
      <alignment horizontal="center" vertical="center"/>
    </xf>
    <xf numFmtId="4" fontId="6" fillId="2" borderId="1" xfId="3" applyNumberFormat="1" applyFont="1" applyFill="1" applyBorder="1" applyAlignment="1">
      <alignment horizontal="center"/>
    </xf>
    <xf numFmtId="4" fontId="3" fillId="2" borderId="1" xfId="3" applyNumberFormat="1" applyFont="1" applyFill="1" applyBorder="1"/>
    <xf numFmtId="4" fontId="6" fillId="2" borderId="1" xfId="3" applyNumberFormat="1" applyFont="1" applyFill="1" applyBorder="1" applyAlignment="1">
      <alignment horizontal="center" vertical="center"/>
    </xf>
    <xf numFmtId="4" fontId="4" fillId="2" borderId="1" xfId="3" applyNumberFormat="1" applyFont="1" applyFill="1" applyBorder="1" applyAlignment="1">
      <alignment horizontal="center" vertical="center"/>
    </xf>
    <xf numFmtId="4" fontId="3" fillId="2" borderId="1" xfId="2" applyNumberFormat="1" applyFont="1" applyFill="1" applyBorder="1" applyAlignment="1" applyProtection="1">
      <alignment horizontal="center" vertical="center" wrapText="1"/>
    </xf>
    <xf numFmtId="0" fontId="4" fillId="2" borderId="0" xfId="3" applyFont="1" applyFill="1" applyBorder="1" applyAlignment="1">
      <alignment horizontal="center"/>
    </xf>
    <xf numFmtId="0" fontId="2" fillId="2" borderId="0" xfId="3" applyFont="1" applyFill="1"/>
    <xf numFmtId="49" fontId="15" fillId="4" borderId="1" xfId="2" applyNumberFormat="1" applyFont="1" applyFill="1" applyBorder="1" applyAlignment="1" applyProtection="1">
      <alignment horizontal="center" vertical="center" wrapText="1"/>
    </xf>
    <xf numFmtId="4" fontId="16" fillId="0" borderId="1" xfId="3" applyNumberFormat="1" applyFont="1" applyFill="1" applyBorder="1" applyAlignment="1" applyProtection="1">
      <alignment horizontal="center" vertical="center"/>
    </xf>
    <xf numFmtId="2" fontId="16" fillId="0" borderId="1" xfId="3" applyNumberFormat="1" applyFont="1" applyFill="1" applyBorder="1" applyAlignment="1" applyProtection="1">
      <alignment horizontal="center" vertical="center"/>
    </xf>
    <xf numFmtId="4" fontId="17" fillId="2" borderId="1" xfId="3" applyNumberFormat="1" applyFont="1" applyFill="1" applyBorder="1" applyAlignment="1">
      <alignment horizontal="center"/>
    </xf>
    <xf numFmtId="4" fontId="4" fillId="0" borderId="1" xfId="3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 applyProtection="1">
      <alignment horizontal="center" vertical="center" wrapText="1"/>
    </xf>
    <xf numFmtId="4" fontId="3" fillId="0" borderId="1" xfId="3" applyNumberFormat="1" applyFont="1" applyFill="1" applyBorder="1" applyAlignment="1">
      <alignment horizontal="center"/>
    </xf>
    <xf numFmtId="4" fontId="4" fillId="0" borderId="1" xfId="2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center"/>
    </xf>
    <xf numFmtId="4" fontId="4" fillId="0" borderId="1" xfId="3" applyNumberFormat="1" applyFont="1" applyFill="1" applyBorder="1" applyAlignment="1">
      <alignment horizontal="center"/>
    </xf>
    <xf numFmtId="4" fontId="9" fillId="0" borderId="1" xfId="3" applyNumberFormat="1" applyFont="1" applyFill="1" applyBorder="1" applyAlignment="1">
      <alignment horizontal="right"/>
    </xf>
    <xf numFmtId="2" fontId="4" fillId="0" borderId="1" xfId="3" applyNumberFormat="1" applyFont="1" applyFill="1" applyBorder="1" applyAlignment="1">
      <alignment horizontal="center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2" fontId="3" fillId="0" borderId="1" xfId="3" applyNumberFormat="1" applyFont="1" applyFill="1" applyBorder="1" applyAlignment="1">
      <alignment horizontal="center" vertical="center" wrapText="1"/>
    </xf>
    <xf numFmtId="2" fontId="4" fillId="0" borderId="8" xfId="2" applyNumberFormat="1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>
      <alignment horizontal="center"/>
    </xf>
    <xf numFmtId="0" fontId="19" fillId="0" borderId="0" xfId="3" applyFont="1" applyFill="1" applyAlignment="1">
      <alignment horizont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center" vertical="top" wrapText="1"/>
    </xf>
    <xf numFmtId="0" fontId="20" fillId="0" borderId="0" xfId="3" applyFont="1" applyFill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3" fillId="0" borderId="7" xfId="2" applyNumberFormat="1" applyFont="1" applyFill="1" applyBorder="1" applyAlignment="1" applyProtection="1">
      <alignment horizontal="center" vertical="center" wrapText="1"/>
    </xf>
    <xf numFmtId="0" fontId="3" fillId="0" borderId="8" xfId="2" applyNumberFormat="1" applyFont="1" applyFill="1" applyBorder="1" applyAlignment="1" applyProtection="1">
      <alignment horizontal="center" vertical="center" wrapText="1"/>
    </xf>
    <xf numFmtId="0" fontId="3" fillId="0" borderId="9" xfId="2" applyNumberFormat="1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>
      <alignment horizontal="center"/>
    </xf>
    <xf numFmtId="0" fontId="3" fillId="0" borderId="8" xfId="3" applyFont="1" applyFill="1" applyBorder="1" applyAlignment="1">
      <alignment horizontal="center"/>
    </xf>
    <xf numFmtId="0" fontId="3" fillId="0" borderId="9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 textRotation="90" wrapText="1"/>
    </xf>
    <xf numFmtId="0" fontId="3" fillId="0" borderId="5" xfId="3" applyFont="1" applyFill="1" applyBorder="1" applyAlignment="1">
      <alignment horizontal="center" vertical="center" textRotation="90" wrapText="1"/>
    </xf>
    <xf numFmtId="0" fontId="3" fillId="0" borderId="3" xfId="3" applyFont="1" applyFill="1" applyBorder="1" applyAlignment="1">
      <alignment horizontal="center" vertical="center" textRotation="90" wrapText="1"/>
    </xf>
    <xf numFmtId="0" fontId="5" fillId="0" borderId="4" xfId="1" applyFont="1" applyFill="1" applyBorder="1" applyAlignment="1" applyProtection="1">
      <alignment horizontal="center" vertical="center" textRotation="90" wrapText="1"/>
      <protection locked="0"/>
    </xf>
    <xf numFmtId="0" fontId="5" fillId="0" borderId="3" xfId="1" applyFont="1" applyFill="1" applyBorder="1" applyAlignment="1" applyProtection="1">
      <alignment horizontal="center" vertical="center" textRotation="90" wrapText="1"/>
      <protection locked="0"/>
    </xf>
    <xf numFmtId="2" fontId="3" fillId="0" borderId="7" xfId="2" applyNumberFormat="1" applyFont="1" applyFill="1" applyBorder="1" applyAlignment="1" applyProtection="1">
      <alignment horizontal="center" vertical="center" wrapText="1"/>
    </xf>
    <xf numFmtId="2" fontId="3" fillId="0" borderId="8" xfId="2" applyNumberFormat="1" applyFont="1" applyFill="1" applyBorder="1" applyAlignment="1" applyProtection="1">
      <alignment horizontal="center" vertical="center" wrapText="1"/>
    </xf>
    <xf numFmtId="2" fontId="3" fillId="0" borderId="9" xfId="2" applyNumberFormat="1" applyFont="1" applyFill="1" applyBorder="1" applyAlignment="1" applyProtection="1">
      <alignment horizontal="center" vertical="center" wrapText="1"/>
    </xf>
    <xf numFmtId="4" fontId="3" fillId="0" borderId="7" xfId="2" applyNumberFormat="1" applyFont="1" applyFill="1" applyBorder="1" applyAlignment="1" applyProtection="1">
      <alignment horizontal="center" vertical="center" wrapText="1"/>
    </xf>
    <xf numFmtId="4" fontId="3" fillId="0" borderId="8" xfId="2" applyNumberFormat="1" applyFont="1" applyFill="1" applyBorder="1" applyAlignment="1" applyProtection="1">
      <alignment horizontal="center" vertical="center" wrapText="1"/>
    </xf>
    <xf numFmtId="4" fontId="3" fillId="0" borderId="9" xfId="2" applyNumberFormat="1" applyFont="1" applyFill="1" applyBorder="1" applyAlignment="1" applyProtection="1">
      <alignment horizontal="center" vertical="center" wrapText="1"/>
    </xf>
    <xf numFmtId="4" fontId="3" fillId="0" borderId="7" xfId="3" applyNumberFormat="1" applyFont="1" applyFill="1" applyBorder="1" applyAlignment="1">
      <alignment horizontal="center"/>
    </xf>
    <xf numFmtId="4" fontId="3" fillId="0" borderId="8" xfId="3" applyNumberFormat="1" applyFont="1" applyFill="1" applyBorder="1" applyAlignment="1">
      <alignment horizontal="center"/>
    </xf>
    <xf numFmtId="4" fontId="3" fillId="0" borderId="9" xfId="3" applyNumberFormat="1" applyFont="1" applyFill="1" applyBorder="1" applyAlignment="1">
      <alignment horizontal="center"/>
    </xf>
    <xf numFmtId="2" fontId="3" fillId="0" borderId="7" xfId="3" applyNumberFormat="1" applyFont="1" applyFill="1" applyBorder="1" applyAlignment="1">
      <alignment horizontal="center"/>
    </xf>
    <xf numFmtId="2" fontId="3" fillId="0" borderId="8" xfId="3" applyNumberFormat="1" applyFont="1" applyFill="1" applyBorder="1" applyAlignment="1">
      <alignment horizontal="center"/>
    </xf>
    <xf numFmtId="2" fontId="3" fillId="0" borderId="9" xfId="3" applyNumberFormat="1" applyFont="1" applyFill="1" applyBorder="1" applyAlignment="1">
      <alignment horizontal="center"/>
    </xf>
    <xf numFmtId="2" fontId="4" fillId="0" borderId="7" xfId="2" applyNumberFormat="1" applyFont="1" applyFill="1" applyBorder="1" applyAlignment="1" applyProtection="1">
      <alignment horizontal="center" vertical="center" wrapText="1"/>
    </xf>
    <xf numFmtId="2" fontId="4" fillId="0" borderId="8" xfId="2" applyNumberFormat="1" applyFont="1" applyFill="1" applyBorder="1" applyAlignment="1" applyProtection="1">
      <alignment horizontal="center" vertical="center" wrapText="1"/>
    </xf>
    <xf numFmtId="2" fontId="4" fillId="0" borderId="9" xfId="2" applyNumberFormat="1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>
      <alignment horizontal="center" textRotation="90"/>
    </xf>
    <xf numFmtId="0" fontId="3" fillId="0" borderId="1" xfId="3" applyFont="1" applyFill="1" applyBorder="1" applyAlignment="1">
      <alignment horizontal="center" vertical="center" textRotation="90" wrapText="1"/>
    </xf>
    <xf numFmtId="0" fontId="3" fillId="2" borderId="1" xfId="3" applyFont="1" applyFill="1" applyBorder="1" applyAlignment="1">
      <alignment horizontal="center" vertical="center" textRotation="90" wrapText="1"/>
    </xf>
    <xf numFmtId="0" fontId="3" fillId="2" borderId="4" xfId="3" applyFont="1" applyFill="1" applyBorder="1" applyAlignment="1">
      <alignment horizontal="center" vertical="center" textRotation="90" wrapText="1"/>
    </xf>
    <xf numFmtId="0" fontId="3" fillId="2" borderId="5" xfId="3" applyFont="1" applyFill="1" applyBorder="1" applyAlignment="1">
      <alignment horizontal="center" vertical="center" textRotation="90" wrapText="1"/>
    </xf>
    <xf numFmtId="0" fontId="3" fillId="2" borderId="3" xfId="3" applyFont="1" applyFill="1" applyBorder="1" applyAlignment="1">
      <alignment horizontal="center" vertical="center" textRotation="90" wrapText="1"/>
    </xf>
    <xf numFmtId="0" fontId="2" fillId="2" borderId="4" xfId="3" applyFont="1" applyFill="1" applyBorder="1" applyAlignment="1">
      <alignment horizontal="center" vertical="center" textRotation="90" wrapText="1"/>
    </xf>
    <xf numFmtId="0" fontId="2" fillId="2" borderId="5" xfId="3" applyFont="1" applyFill="1" applyBorder="1" applyAlignment="1">
      <alignment horizontal="center" vertical="center" textRotation="90" wrapText="1"/>
    </xf>
    <xf numFmtId="0" fontId="2" fillId="2" borderId="3" xfId="3" applyFont="1" applyFill="1" applyBorder="1" applyAlignment="1">
      <alignment horizontal="center" vertical="center" textRotation="90" wrapText="1"/>
    </xf>
    <xf numFmtId="0" fontId="5" fillId="0" borderId="5" xfId="1" applyFont="1" applyFill="1" applyBorder="1" applyAlignment="1" applyProtection="1">
      <alignment horizontal="center" vertical="center" textRotation="90" wrapText="1"/>
      <protection locked="0"/>
    </xf>
    <xf numFmtId="0" fontId="5" fillId="0" borderId="4" xfId="3" applyFont="1" applyFill="1" applyBorder="1" applyAlignment="1">
      <alignment horizontal="center" vertical="center" textRotation="90" wrapText="1"/>
    </xf>
    <xf numFmtId="0" fontId="5" fillId="0" borderId="5" xfId="3" applyFont="1" applyFill="1" applyBorder="1" applyAlignment="1">
      <alignment horizontal="center" vertical="center" textRotation="90" wrapText="1"/>
    </xf>
    <xf numFmtId="0" fontId="5" fillId="0" borderId="3" xfId="3" applyFont="1" applyFill="1" applyBorder="1" applyAlignment="1">
      <alignment horizontal="center" vertical="center" textRotation="90" wrapText="1"/>
    </xf>
    <xf numFmtId="4" fontId="3" fillId="0" borderId="1" xfId="3" applyNumberFormat="1" applyFont="1" applyFill="1" applyBorder="1" applyAlignment="1">
      <alignment horizontal="center"/>
    </xf>
    <xf numFmtId="4" fontId="4" fillId="0" borderId="1" xfId="3" applyNumberFormat="1" applyFont="1" applyFill="1" applyBorder="1" applyAlignment="1">
      <alignment horizontal="center"/>
    </xf>
    <xf numFmtId="4" fontId="3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2" fontId="3" fillId="0" borderId="1" xfId="3" applyNumberFormat="1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 applyProtection="1">
      <alignment horizontal="center" vertical="center" wrapText="1"/>
    </xf>
    <xf numFmtId="4" fontId="3" fillId="0" borderId="1" xfId="3" applyNumberFormat="1" applyFont="1" applyFill="1" applyBorder="1" applyAlignment="1">
      <alignment horizontal="right"/>
    </xf>
    <xf numFmtId="4" fontId="9" fillId="0" borderId="1" xfId="3" applyNumberFormat="1" applyFont="1" applyFill="1" applyBorder="1" applyAlignment="1">
      <alignment horizontal="right"/>
    </xf>
    <xf numFmtId="0" fontId="18" fillId="0" borderId="0" xfId="3" applyFont="1" applyFill="1" applyAlignment="1">
      <alignment horizontal="center" vertical="center"/>
    </xf>
    <xf numFmtId="0" fontId="21" fillId="0" borderId="0" xfId="3" applyFont="1" applyFill="1" applyAlignment="1">
      <alignment horizontal="center" vertical="center" wrapText="1"/>
    </xf>
    <xf numFmtId="4" fontId="6" fillId="0" borderId="1" xfId="3" applyNumberFormat="1" applyFont="1" applyFill="1" applyBorder="1" applyAlignment="1">
      <alignment horizontal="center" wrapText="1"/>
    </xf>
    <xf numFmtId="0" fontId="3" fillId="0" borderId="0" xfId="3" applyFont="1" applyFill="1" applyBorder="1" applyAlignment="1">
      <alignment horizontal="left" vertical="center" wrapText="1"/>
    </xf>
    <xf numFmtId="4" fontId="6" fillId="0" borderId="1" xfId="3" applyNumberFormat="1" applyFont="1" applyFill="1" applyBorder="1" applyAlignment="1">
      <alignment horizontal="center" vertical="center"/>
    </xf>
    <xf numFmtId="4" fontId="4" fillId="0" borderId="7" xfId="2" applyNumberFormat="1" applyFont="1" applyFill="1" applyBorder="1" applyAlignment="1" applyProtection="1">
      <alignment horizontal="center" vertical="center" wrapText="1"/>
    </xf>
    <xf numFmtId="4" fontId="4" fillId="0" borderId="8" xfId="2" applyNumberFormat="1" applyFont="1" applyFill="1" applyBorder="1" applyAlignment="1" applyProtection="1">
      <alignment horizontal="center" vertical="center" wrapText="1"/>
    </xf>
    <xf numFmtId="4" fontId="4" fillId="0" borderId="9" xfId="2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>
      <alignment horizontal="center"/>
    </xf>
    <xf numFmtId="0" fontId="5" fillId="2" borderId="1" xfId="3" applyFont="1" applyFill="1" applyBorder="1" applyAlignment="1">
      <alignment horizontal="left" vertical="center" wrapText="1"/>
    </xf>
    <xf numFmtId="0" fontId="5" fillId="2" borderId="7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</cellXfs>
  <cellStyles count="9">
    <cellStyle name="Iau?iue" xfId="1"/>
    <cellStyle name="Iau?iue_Додатки 4 - 6 теплов 28.12.12" xfId="2"/>
    <cellStyle name="Звичайний 2" xfId="3"/>
    <cellStyle name="Звичайний 2 2" xfId="8"/>
    <cellStyle name="Обычный" xfId="0" builtinId="0"/>
    <cellStyle name="Обычный 14" xfId="4"/>
    <cellStyle name="Обычный 2" xfId="5"/>
    <cellStyle name="Обычный 4 4" xfId="6"/>
    <cellStyle name="Фінансовий 2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4"/>
  <sheetViews>
    <sheetView tabSelected="1" view="pageBreakPreview" topLeftCell="A52" zoomScale="90" zoomScaleNormal="100" zoomScaleSheetLayoutView="90" workbookViewId="0">
      <selection activeCell="S106" sqref="S106"/>
    </sheetView>
  </sheetViews>
  <sheetFormatPr defaultColWidth="5.28515625" defaultRowHeight="69.75" customHeight="1" x14ac:dyDescent="0.2"/>
  <cols>
    <col min="1" max="1" width="7.5703125" style="3" customWidth="1"/>
    <col min="2" max="2" width="33.42578125" style="1" customWidth="1"/>
    <col min="3" max="3" width="21.5703125" style="1" customWidth="1"/>
    <col min="4" max="4" width="13.42578125" style="25" customWidth="1"/>
    <col min="5" max="5" width="8.140625" style="1" hidden="1" customWidth="1"/>
    <col min="6" max="6" width="11.5703125" style="1" hidden="1" customWidth="1"/>
    <col min="7" max="7" width="12.28515625" style="1" hidden="1" customWidth="1"/>
    <col min="8" max="8" width="12.140625" style="1" hidden="1" customWidth="1"/>
    <col min="9" max="9" width="13.5703125" style="1" bestFit="1" customWidth="1"/>
    <col min="10" max="10" width="11.140625" style="1" customWidth="1"/>
    <col min="11" max="11" width="9.5703125" style="1" customWidth="1"/>
    <col min="12" max="15" width="8.7109375" style="1" customWidth="1"/>
    <col min="16" max="16" width="8.5703125" style="1" customWidth="1"/>
    <col min="17" max="17" width="8.140625" style="78" customWidth="1"/>
    <col min="18" max="19" width="8.28515625" style="1" customWidth="1"/>
    <col min="20" max="20" width="10.42578125" style="1" bestFit="1" customWidth="1"/>
    <col min="21" max="21" width="6.7109375" style="2" customWidth="1"/>
    <col min="22" max="22" width="7.28515625" style="2" customWidth="1"/>
    <col min="23" max="24" width="6.5703125" style="2" customWidth="1"/>
    <col min="25" max="25" width="9.28515625" style="2" customWidth="1"/>
    <col min="26" max="26" width="8.5703125" style="2" customWidth="1"/>
    <col min="27" max="27" width="18" style="2" customWidth="1"/>
    <col min="28" max="28" width="19.28515625" style="2" customWidth="1"/>
    <col min="29" max="29" width="7" style="2" customWidth="1"/>
    <col min="30" max="30" width="7.5703125" style="2" customWidth="1"/>
    <col min="31" max="16384" width="5.28515625" style="1"/>
  </cols>
  <sheetData>
    <row r="1" spans="1:30" ht="69.75" customHeight="1" x14ac:dyDescent="0.2">
      <c r="A1" s="158" t="s">
        <v>127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</row>
    <row r="2" spans="1:30" ht="50.25" customHeight="1" x14ac:dyDescent="0.2">
      <c r="A2" s="157" t="s">
        <v>126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</row>
    <row r="3" spans="1:30" ht="20.25" customHeight="1" x14ac:dyDescent="0.35">
      <c r="A3" s="97" t="s">
        <v>128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</row>
    <row r="4" spans="1:30" ht="21" customHeight="1" x14ac:dyDescent="0.35">
      <c r="A4" s="101" t="s">
        <v>118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1:30" ht="18" customHeight="1" x14ac:dyDescent="0.2">
      <c r="A5" s="99" t="s">
        <v>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23"/>
    </row>
    <row r="6" spans="1:30" ht="123.75" customHeight="1" x14ac:dyDescent="0.2">
      <c r="A6" s="98" t="s">
        <v>1</v>
      </c>
      <c r="B6" s="98" t="s">
        <v>2</v>
      </c>
      <c r="C6" s="113" t="s">
        <v>3</v>
      </c>
      <c r="D6" s="98" t="s">
        <v>4</v>
      </c>
      <c r="E6" s="98"/>
      <c r="F6" s="98"/>
      <c r="G6" s="116" t="s">
        <v>99</v>
      </c>
      <c r="H6" s="116" t="s">
        <v>98</v>
      </c>
      <c r="I6" s="143" t="s">
        <v>5</v>
      </c>
      <c r="J6" s="98" t="s">
        <v>6</v>
      </c>
      <c r="K6" s="98"/>
      <c r="L6" s="102" t="s">
        <v>97</v>
      </c>
      <c r="M6" s="102"/>
      <c r="N6" s="102"/>
      <c r="O6" s="102"/>
      <c r="P6" s="134" t="s">
        <v>103</v>
      </c>
      <c r="Q6" s="135" t="s">
        <v>7</v>
      </c>
      <c r="R6" s="113" t="s">
        <v>8</v>
      </c>
      <c r="S6" s="113" t="s">
        <v>117</v>
      </c>
      <c r="T6" s="136" t="s">
        <v>9</v>
      </c>
      <c r="U6" s="134" t="s">
        <v>10</v>
      </c>
      <c r="V6" s="136" t="s">
        <v>11</v>
      </c>
      <c r="W6" s="136" t="s">
        <v>12</v>
      </c>
      <c r="X6" s="139" t="s">
        <v>96</v>
      </c>
      <c r="Y6" s="113" t="s">
        <v>13</v>
      </c>
      <c r="Z6" s="134" t="s">
        <v>14</v>
      </c>
      <c r="AA6" s="98" t="s">
        <v>100</v>
      </c>
      <c r="AB6" s="98"/>
      <c r="AD6" s="133"/>
    </row>
    <row r="7" spans="1:30" ht="14.25" customHeight="1" x14ac:dyDescent="0.2">
      <c r="A7" s="98"/>
      <c r="B7" s="98"/>
      <c r="C7" s="114"/>
      <c r="D7" s="152" t="s">
        <v>15</v>
      </c>
      <c r="E7" s="112" t="s">
        <v>95</v>
      </c>
      <c r="F7" s="112"/>
      <c r="G7" s="142"/>
      <c r="H7" s="142"/>
      <c r="I7" s="144"/>
      <c r="J7" s="113" t="s">
        <v>16</v>
      </c>
      <c r="K7" s="113" t="s">
        <v>17</v>
      </c>
      <c r="L7" s="102" t="s">
        <v>94</v>
      </c>
      <c r="M7" s="102" t="s">
        <v>93</v>
      </c>
      <c r="N7" s="102" t="s">
        <v>92</v>
      </c>
      <c r="O7" s="102" t="s">
        <v>91</v>
      </c>
      <c r="P7" s="134"/>
      <c r="Q7" s="135"/>
      <c r="R7" s="114"/>
      <c r="S7" s="114"/>
      <c r="T7" s="137"/>
      <c r="U7" s="134"/>
      <c r="V7" s="137"/>
      <c r="W7" s="137"/>
      <c r="X7" s="140"/>
      <c r="Y7" s="114"/>
      <c r="Z7" s="134"/>
      <c r="AA7" s="98" t="s">
        <v>101</v>
      </c>
      <c r="AB7" s="98" t="s">
        <v>102</v>
      </c>
      <c r="AD7" s="133"/>
    </row>
    <row r="8" spans="1:30" ht="56.25" customHeight="1" x14ac:dyDescent="0.2">
      <c r="A8" s="98"/>
      <c r="B8" s="98"/>
      <c r="C8" s="114"/>
      <c r="D8" s="152"/>
      <c r="E8" s="116" t="s">
        <v>90</v>
      </c>
      <c r="F8" s="116" t="s">
        <v>89</v>
      </c>
      <c r="G8" s="142"/>
      <c r="H8" s="142"/>
      <c r="I8" s="144"/>
      <c r="J8" s="114"/>
      <c r="K8" s="114"/>
      <c r="L8" s="102"/>
      <c r="M8" s="102"/>
      <c r="N8" s="102"/>
      <c r="O8" s="102"/>
      <c r="P8" s="134"/>
      <c r="Q8" s="135"/>
      <c r="R8" s="114"/>
      <c r="S8" s="114"/>
      <c r="T8" s="137"/>
      <c r="U8" s="134"/>
      <c r="V8" s="137"/>
      <c r="W8" s="137"/>
      <c r="X8" s="140"/>
      <c r="Y8" s="114"/>
      <c r="Z8" s="134"/>
      <c r="AA8" s="98"/>
      <c r="AB8" s="98"/>
      <c r="AD8" s="133"/>
    </row>
    <row r="9" spans="1:30" ht="19.5" customHeight="1" x14ac:dyDescent="0.2">
      <c r="A9" s="98"/>
      <c r="B9" s="98"/>
      <c r="C9" s="115"/>
      <c r="D9" s="152"/>
      <c r="E9" s="117"/>
      <c r="F9" s="117"/>
      <c r="G9" s="117"/>
      <c r="H9" s="117"/>
      <c r="I9" s="145"/>
      <c r="J9" s="115"/>
      <c r="K9" s="115"/>
      <c r="L9" s="102"/>
      <c r="M9" s="102"/>
      <c r="N9" s="102"/>
      <c r="O9" s="102"/>
      <c r="P9" s="134"/>
      <c r="Q9" s="135"/>
      <c r="R9" s="115"/>
      <c r="S9" s="115"/>
      <c r="T9" s="138"/>
      <c r="U9" s="134"/>
      <c r="V9" s="138"/>
      <c r="W9" s="138"/>
      <c r="X9" s="141"/>
      <c r="Y9" s="115"/>
      <c r="Z9" s="134"/>
      <c r="AA9" s="98"/>
      <c r="AB9" s="98"/>
      <c r="AD9" s="133"/>
    </row>
    <row r="10" spans="1:30" s="3" customFormat="1" ht="12" x14ac:dyDescent="0.2">
      <c r="A10" s="96">
        <v>1</v>
      </c>
      <c r="B10" s="96">
        <v>2</v>
      </c>
      <c r="C10" s="96">
        <v>3</v>
      </c>
      <c r="D10" s="47">
        <v>4</v>
      </c>
      <c r="E10" s="96">
        <v>5</v>
      </c>
      <c r="F10" s="96">
        <v>6</v>
      </c>
      <c r="G10" s="96">
        <v>7</v>
      </c>
      <c r="H10" s="96">
        <v>8</v>
      </c>
      <c r="I10" s="96">
        <v>5</v>
      </c>
      <c r="J10" s="96">
        <v>6</v>
      </c>
      <c r="K10" s="96">
        <v>7</v>
      </c>
      <c r="L10" s="96">
        <v>12</v>
      </c>
      <c r="M10" s="96">
        <v>13</v>
      </c>
      <c r="N10" s="96">
        <v>14</v>
      </c>
      <c r="O10" s="96">
        <v>15</v>
      </c>
      <c r="P10" s="96">
        <v>8</v>
      </c>
      <c r="Q10" s="66">
        <v>9</v>
      </c>
      <c r="R10" s="96">
        <v>10</v>
      </c>
      <c r="S10" s="96">
        <v>11</v>
      </c>
      <c r="T10" s="96">
        <v>12</v>
      </c>
      <c r="U10" s="96">
        <v>13</v>
      </c>
      <c r="V10" s="96">
        <v>14</v>
      </c>
      <c r="W10" s="96">
        <v>15</v>
      </c>
      <c r="X10" s="96">
        <v>16</v>
      </c>
      <c r="Y10" s="96">
        <v>17</v>
      </c>
      <c r="Z10" s="96">
        <v>18</v>
      </c>
      <c r="AA10" s="96">
        <v>19</v>
      </c>
      <c r="AB10" s="56">
        <v>20</v>
      </c>
      <c r="AC10" s="22"/>
      <c r="AD10" s="22"/>
    </row>
    <row r="11" spans="1:30" ht="12" x14ac:dyDescent="0.2">
      <c r="A11" s="96" t="s">
        <v>18</v>
      </c>
      <c r="B11" s="151" t="s">
        <v>19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</row>
    <row r="12" spans="1:30" ht="12" customHeight="1" x14ac:dyDescent="0.2">
      <c r="A12" s="16" t="s">
        <v>20</v>
      </c>
      <c r="B12" s="111" t="s">
        <v>121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</row>
    <row r="13" spans="1:30" ht="12" x14ac:dyDescent="0.2">
      <c r="A13" s="17" t="s">
        <v>21</v>
      </c>
      <c r="B13" s="112" t="s">
        <v>22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</row>
    <row r="14" spans="1:30" ht="12" x14ac:dyDescent="0.2">
      <c r="A14" s="104" t="s">
        <v>24</v>
      </c>
      <c r="B14" s="104"/>
      <c r="C14" s="104"/>
      <c r="D14" s="92"/>
      <c r="E14" s="93"/>
      <c r="F14" s="93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67"/>
      <c r="R14" s="92"/>
      <c r="S14" s="92"/>
      <c r="T14" s="92"/>
      <c r="U14" s="92"/>
      <c r="V14" s="92"/>
      <c r="W14" s="92"/>
      <c r="X14" s="92"/>
      <c r="Y14" s="92"/>
      <c r="Z14" s="92"/>
      <c r="AA14" s="18" t="s">
        <v>23</v>
      </c>
      <c r="AB14" s="18" t="s">
        <v>23</v>
      </c>
    </row>
    <row r="15" spans="1:30" ht="12" customHeight="1" x14ac:dyDescent="0.2">
      <c r="A15" s="15" t="s">
        <v>88</v>
      </c>
      <c r="B15" s="105" t="s">
        <v>59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7"/>
    </row>
    <row r="16" spans="1:30" ht="12" x14ac:dyDescent="0.2">
      <c r="A16" s="104" t="s">
        <v>87</v>
      </c>
      <c r="B16" s="104"/>
      <c r="C16" s="104"/>
      <c r="AA16" s="18" t="s">
        <v>23</v>
      </c>
      <c r="AB16" s="18" t="s">
        <v>23</v>
      </c>
    </row>
    <row r="17" spans="1:31" ht="12" x14ac:dyDescent="0.2">
      <c r="A17" s="16" t="s">
        <v>86</v>
      </c>
      <c r="B17" s="108" t="s">
        <v>51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10"/>
    </row>
    <row r="18" spans="1:31" ht="12" x14ac:dyDescent="0.2">
      <c r="A18" s="103" t="s">
        <v>85</v>
      </c>
      <c r="B18" s="103"/>
      <c r="C18" s="103"/>
      <c r="D18" s="92"/>
      <c r="E18" s="93"/>
      <c r="F18" s="93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67"/>
      <c r="R18" s="92"/>
      <c r="S18" s="92"/>
      <c r="T18" s="92"/>
      <c r="U18" s="92"/>
      <c r="V18" s="92"/>
      <c r="W18" s="92"/>
      <c r="X18" s="92"/>
      <c r="Y18" s="92"/>
      <c r="Z18" s="92"/>
      <c r="AA18" s="18" t="s">
        <v>23</v>
      </c>
      <c r="AB18" s="18" t="s">
        <v>23</v>
      </c>
    </row>
    <row r="19" spans="1:31" ht="12" x14ac:dyDescent="0.2">
      <c r="A19" s="103" t="s">
        <v>26</v>
      </c>
      <c r="B19" s="103"/>
      <c r="C19" s="103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69"/>
      <c r="R19" s="92"/>
      <c r="S19" s="92"/>
      <c r="T19" s="92"/>
      <c r="U19" s="92"/>
      <c r="V19" s="92"/>
      <c r="W19" s="92"/>
      <c r="X19" s="92"/>
      <c r="Y19" s="92"/>
      <c r="Z19" s="92"/>
      <c r="AA19" s="18" t="s">
        <v>23</v>
      </c>
      <c r="AB19" s="18" t="s">
        <v>23</v>
      </c>
    </row>
    <row r="20" spans="1:31" ht="12" customHeight="1" x14ac:dyDescent="0.2">
      <c r="A20" s="26" t="s">
        <v>84</v>
      </c>
      <c r="B20" s="130" t="s">
        <v>122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2"/>
    </row>
    <row r="21" spans="1:31" ht="12" customHeight="1" x14ac:dyDescent="0.2">
      <c r="A21" s="94" t="s">
        <v>81</v>
      </c>
      <c r="B21" s="118" t="s">
        <v>22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20"/>
      <c r="AD21" s="22"/>
      <c r="AE21" s="3"/>
    </row>
    <row r="22" spans="1:31" ht="27" customHeight="1" x14ac:dyDescent="0.2">
      <c r="A22" s="94" t="s">
        <v>123</v>
      </c>
      <c r="B22" s="166" t="s">
        <v>129</v>
      </c>
      <c r="C22" s="167" t="s">
        <v>130</v>
      </c>
      <c r="D22" s="65">
        <v>177.02771999999999</v>
      </c>
      <c r="E22" s="95"/>
      <c r="F22" s="95"/>
      <c r="G22" s="95"/>
      <c r="H22" s="95"/>
      <c r="I22" s="51">
        <v>0</v>
      </c>
      <c r="J22" s="51">
        <f>D22</f>
        <v>177.02771999999999</v>
      </c>
      <c r="K22" s="18" t="s">
        <v>23</v>
      </c>
      <c r="L22" s="18" t="s">
        <v>23</v>
      </c>
      <c r="M22" s="18" t="s">
        <v>23</v>
      </c>
      <c r="N22" s="38">
        <f>D22</f>
        <v>177.02771999999999</v>
      </c>
      <c r="O22" s="18" t="s">
        <v>23</v>
      </c>
      <c r="P22" s="18" t="s">
        <v>23</v>
      </c>
      <c r="Q22" s="79" t="s">
        <v>125</v>
      </c>
      <c r="R22" s="18" t="s">
        <v>23</v>
      </c>
      <c r="S22" s="18" t="s">
        <v>23</v>
      </c>
      <c r="T22" s="18" t="s">
        <v>23</v>
      </c>
      <c r="U22" s="18">
        <v>0</v>
      </c>
      <c r="V22" s="18" t="s">
        <v>23</v>
      </c>
      <c r="W22" s="18" t="s">
        <v>23</v>
      </c>
      <c r="X22" s="18" t="s">
        <v>23</v>
      </c>
      <c r="Y22" s="18" t="s">
        <v>23</v>
      </c>
      <c r="Z22" s="18" t="s">
        <v>23</v>
      </c>
      <c r="AA22" s="18"/>
      <c r="AB22" s="18"/>
      <c r="AD22" s="22"/>
      <c r="AE22" s="3"/>
    </row>
    <row r="23" spans="1:31" ht="39" customHeight="1" x14ac:dyDescent="0.2">
      <c r="A23" s="103" t="s">
        <v>80</v>
      </c>
      <c r="B23" s="103"/>
      <c r="C23" s="103"/>
      <c r="D23" s="92">
        <f>SUM(D22:D22)</f>
        <v>177.02771999999999</v>
      </c>
      <c r="E23" s="92">
        <f>SUM(E22:E22)</f>
        <v>0</v>
      </c>
      <c r="F23" s="92">
        <f>SUM(F22:F22)</f>
        <v>0</v>
      </c>
      <c r="G23" s="92">
        <f>SUM(G22:G22)</f>
        <v>0</v>
      </c>
      <c r="H23" s="92">
        <f>SUM(H22:H22)</f>
        <v>0</v>
      </c>
      <c r="I23" s="92">
        <f>SUM(I22:I22)</f>
        <v>0</v>
      </c>
      <c r="J23" s="92">
        <f>SUM(J22:J22)</f>
        <v>177.02771999999999</v>
      </c>
      <c r="K23" s="92">
        <f>SUM(K22:K22)</f>
        <v>0</v>
      </c>
      <c r="L23" s="92">
        <f>SUM(L22:L22)</f>
        <v>0</v>
      </c>
      <c r="M23" s="92">
        <f>SUM(M22:M22)</f>
        <v>0</v>
      </c>
      <c r="N23" s="92">
        <f>SUM(N22:N22)</f>
        <v>177.02771999999999</v>
      </c>
      <c r="O23" s="92">
        <f>SUM(O22:O22)</f>
        <v>0</v>
      </c>
      <c r="P23" s="92"/>
      <c r="Q23" s="69" t="s">
        <v>25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  <c r="Y23" s="29">
        <f>T23+U23+V23+W23+X23+AD23</f>
        <v>0</v>
      </c>
      <c r="Z23" s="29">
        <f>T23+U23+V23+X23+AD23</f>
        <v>0</v>
      </c>
      <c r="AA23" s="46"/>
      <c r="AB23" s="46"/>
      <c r="AD23" s="22"/>
      <c r="AE23" s="3"/>
    </row>
    <row r="24" spans="1:31" s="11" customFormat="1" ht="12" customHeight="1" x14ac:dyDescent="0.2">
      <c r="A24" s="94" t="s">
        <v>83</v>
      </c>
      <c r="B24" s="118" t="s">
        <v>59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20"/>
      <c r="AC24" s="12"/>
      <c r="AD24" s="2"/>
      <c r="AE24" s="1"/>
    </row>
    <row r="25" spans="1:31" ht="12" customHeight="1" x14ac:dyDescent="0.2">
      <c r="A25" s="103" t="s">
        <v>82</v>
      </c>
      <c r="B25" s="103"/>
      <c r="C25" s="103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68"/>
      <c r="R25" s="91"/>
      <c r="S25" s="91"/>
      <c r="T25" s="91"/>
      <c r="U25" s="91"/>
      <c r="V25" s="91"/>
      <c r="W25" s="91"/>
      <c r="X25" s="91"/>
      <c r="Y25" s="91"/>
      <c r="Z25" s="91"/>
      <c r="AA25" s="53" t="s">
        <v>23</v>
      </c>
      <c r="AB25" s="53" t="s">
        <v>23</v>
      </c>
    </row>
    <row r="26" spans="1:31" s="11" customFormat="1" ht="12" customHeight="1" x14ac:dyDescent="0.2">
      <c r="A26" s="26" t="s">
        <v>79</v>
      </c>
      <c r="B26" s="118" t="s">
        <v>56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20"/>
      <c r="AC26" s="12"/>
      <c r="AD26" s="12"/>
    </row>
    <row r="27" spans="1:31" ht="12" customHeight="1" x14ac:dyDescent="0.2">
      <c r="A27" s="150" t="s">
        <v>80</v>
      </c>
      <c r="B27" s="150"/>
      <c r="C27" s="150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69"/>
      <c r="R27" s="92"/>
      <c r="S27" s="92"/>
      <c r="T27" s="92"/>
      <c r="U27" s="92"/>
      <c r="V27" s="92"/>
      <c r="W27" s="92"/>
      <c r="X27" s="92"/>
      <c r="Y27" s="92"/>
      <c r="Z27" s="92"/>
      <c r="AA27" s="54" t="s">
        <v>23</v>
      </c>
      <c r="AB27" s="54" t="s">
        <v>23</v>
      </c>
    </row>
    <row r="28" spans="1:31" ht="12" customHeight="1" x14ac:dyDescent="0.2">
      <c r="A28" s="94" t="s">
        <v>104</v>
      </c>
      <c r="B28" s="118" t="s">
        <v>37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20"/>
    </row>
    <row r="29" spans="1:31" ht="12" customHeight="1" x14ac:dyDescent="0.2">
      <c r="A29" s="103" t="s">
        <v>80</v>
      </c>
      <c r="B29" s="103"/>
      <c r="C29" s="103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69"/>
      <c r="R29" s="92"/>
      <c r="S29" s="92"/>
      <c r="T29" s="92"/>
      <c r="U29" s="92"/>
      <c r="V29" s="92"/>
      <c r="W29" s="92"/>
      <c r="X29" s="92"/>
      <c r="Y29" s="92"/>
      <c r="Z29" s="92"/>
      <c r="AA29" s="54" t="s">
        <v>23</v>
      </c>
      <c r="AB29" s="54" t="s">
        <v>23</v>
      </c>
    </row>
    <row r="30" spans="1:31" s="11" customFormat="1" ht="12" x14ac:dyDescent="0.2">
      <c r="A30" s="26" t="s">
        <v>79</v>
      </c>
      <c r="B30" s="127" t="s">
        <v>51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9"/>
      <c r="AC30" s="12"/>
      <c r="AD30" s="12"/>
    </row>
    <row r="31" spans="1:31" ht="12" x14ac:dyDescent="0.2">
      <c r="A31" s="103" t="s">
        <v>78</v>
      </c>
      <c r="B31" s="103"/>
      <c r="C31" s="103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2"/>
      <c r="Q31" s="68"/>
      <c r="R31" s="91"/>
      <c r="S31" s="91"/>
      <c r="T31" s="91"/>
      <c r="U31" s="91"/>
      <c r="V31" s="91"/>
      <c r="W31" s="91"/>
      <c r="X31" s="91"/>
      <c r="Y31" s="91"/>
      <c r="Z31" s="91"/>
      <c r="AA31" s="54" t="s">
        <v>23</v>
      </c>
      <c r="AB31" s="54" t="s">
        <v>23</v>
      </c>
    </row>
    <row r="32" spans="1:31" s="11" customFormat="1" ht="12" x14ac:dyDescent="0.15">
      <c r="A32" s="94" t="s">
        <v>112</v>
      </c>
      <c r="B32" s="118" t="s">
        <v>51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20"/>
      <c r="AC32" s="12"/>
      <c r="AD32" s="12"/>
    </row>
    <row r="33" spans="1:30" ht="12" x14ac:dyDescent="0.2">
      <c r="A33" s="103" t="s">
        <v>113</v>
      </c>
      <c r="B33" s="103"/>
      <c r="C33" s="103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68"/>
      <c r="R33" s="91"/>
      <c r="S33" s="91"/>
      <c r="T33" s="91"/>
      <c r="U33" s="91"/>
      <c r="V33" s="91"/>
      <c r="W33" s="91"/>
      <c r="X33" s="91"/>
      <c r="Y33" s="91"/>
      <c r="Z33" s="91"/>
      <c r="AA33" s="46" t="s">
        <v>23</v>
      </c>
      <c r="AB33" s="46" t="s">
        <v>23</v>
      </c>
    </row>
    <row r="34" spans="1:30" s="11" customFormat="1" ht="12" x14ac:dyDescent="0.2">
      <c r="A34" s="103" t="s">
        <v>77</v>
      </c>
      <c r="B34" s="103"/>
      <c r="C34" s="103"/>
      <c r="D34" s="91">
        <f t="shared" ref="D34:O34" si="0">D23+D25+D33</f>
        <v>177.02771999999999</v>
      </c>
      <c r="E34" s="91">
        <f t="shared" si="0"/>
        <v>0</v>
      </c>
      <c r="F34" s="91">
        <f t="shared" si="0"/>
        <v>0</v>
      </c>
      <c r="G34" s="91">
        <f t="shared" si="0"/>
        <v>0</v>
      </c>
      <c r="H34" s="91">
        <f t="shared" si="0"/>
        <v>0</v>
      </c>
      <c r="I34" s="91">
        <f t="shared" si="0"/>
        <v>0</v>
      </c>
      <c r="J34" s="91">
        <f t="shared" si="0"/>
        <v>177.02771999999999</v>
      </c>
      <c r="K34" s="91">
        <f t="shared" si="0"/>
        <v>0</v>
      </c>
      <c r="L34" s="91">
        <f t="shared" si="0"/>
        <v>0</v>
      </c>
      <c r="M34" s="91">
        <f t="shared" si="0"/>
        <v>0</v>
      </c>
      <c r="N34" s="91">
        <f t="shared" si="0"/>
        <v>177.02771999999999</v>
      </c>
      <c r="O34" s="91">
        <f t="shared" si="0"/>
        <v>0</v>
      </c>
      <c r="P34" s="91">
        <f>P23</f>
        <v>0</v>
      </c>
      <c r="Q34" s="68" t="s">
        <v>25</v>
      </c>
      <c r="R34" s="91">
        <f>R23+R25+R33</f>
        <v>0</v>
      </c>
      <c r="S34" s="91">
        <f>S23+S25+S33</f>
        <v>0</v>
      </c>
      <c r="T34" s="91">
        <f>T23+T25</f>
        <v>0</v>
      </c>
      <c r="U34" s="91">
        <f>U23+U25</f>
        <v>0</v>
      </c>
      <c r="V34" s="91">
        <f>V23+V25</f>
        <v>0</v>
      </c>
      <c r="W34" s="91">
        <f>W23+W25</f>
        <v>0</v>
      </c>
      <c r="X34" s="91">
        <f>X23+X25</f>
        <v>0</v>
      </c>
      <c r="Y34" s="91">
        <f>Y23+Y25+Y33</f>
        <v>0</v>
      </c>
      <c r="Z34" s="91">
        <f>Z23+Z25</f>
        <v>0</v>
      </c>
      <c r="AA34" s="18" t="s">
        <v>23</v>
      </c>
      <c r="AB34" s="18" t="s">
        <v>23</v>
      </c>
      <c r="AC34" s="12"/>
      <c r="AD34" s="12"/>
    </row>
    <row r="35" spans="1:30" s="11" customFormat="1" ht="12" x14ac:dyDescent="0.2">
      <c r="A35" s="103" t="s">
        <v>27</v>
      </c>
      <c r="B35" s="103"/>
      <c r="C35" s="103"/>
      <c r="D35" s="91">
        <f>D19+D34</f>
        <v>177.02771999999999</v>
      </c>
      <c r="E35" s="91">
        <f>E19+E34</f>
        <v>0</v>
      </c>
      <c r="F35" s="91">
        <f>F19+F34</f>
        <v>0</v>
      </c>
      <c r="G35" s="91">
        <f>G19+G34</f>
        <v>0</v>
      </c>
      <c r="H35" s="91">
        <f>H19+H34</f>
        <v>0</v>
      </c>
      <c r="I35" s="91">
        <f>I19+I34</f>
        <v>0</v>
      </c>
      <c r="J35" s="91">
        <f>J19+J34</f>
        <v>177.02771999999999</v>
      </c>
      <c r="K35" s="91">
        <f>K19+K34</f>
        <v>0</v>
      </c>
      <c r="L35" s="91">
        <f>L19+L34</f>
        <v>0</v>
      </c>
      <c r="M35" s="91">
        <f>M19+M34</f>
        <v>0</v>
      </c>
      <c r="N35" s="91">
        <f>N19+N34</f>
        <v>177.02771999999999</v>
      </c>
      <c r="O35" s="91">
        <f>O19+O34</f>
        <v>0</v>
      </c>
      <c r="P35" s="91">
        <f>P34</f>
        <v>0</v>
      </c>
      <c r="Q35" s="68" t="s">
        <v>25</v>
      </c>
      <c r="R35" s="91">
        <f t="shared" ref="R35:W35" si="1">R34</f>
        <v>0</v>
      </c>
      <c r="S35" s="91">
        <f t="shared" si="1"/>
        <v>0</v>
      </c>
      <c r="T35" s="91">
        <f t="shared" si="1"/>
        <v>0</v>
      </c>
      <c r="U35" s="91">
        <f t="shared" si="1"/>
        <v>0</v>
      </c>
      <c r="V35" s="91">
        <f t="shared" si="1"/>
        <v>0</v>
      </c>
      <c r="W35" s="91">
        <f t="shared" si="1"/>
        <v>0</v>
      </c>
      <c r="X35" s="91">
        <f>X19</f>
        <v>0</v>
      </c>
      <c r="Y35" s="91">
        <f>Y34</f>
        <v>0</v>
      </c>
      <c r="Z35" s="91">
        <f>Z19+Z34</f>
        <v>0</v>
      </c>
      <c r="AA35" s="18" t="s">
        <v>23</v>
      </c>
      <c r="AB35" s="18" t="s">
        <v>23</v>
      </c>
      <c r="AC35" s="12"/>
      <c r="AD35" s="12"/>
    </row>
    <row r="36" spans="1:30" ht="12" x14ac:dyDescent="0.2">
      <c r="A36" s="96" t="s">
        <v>28</v>
      </c>
      <c r="B36" s="151" t="s">
        <v>29</v>
      </c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</row>
    <row r="37" spans="1:30" ht="12" customHeight="1" x14ac:dyDescent="0.2">
      <c r="A37" s="16" t="s">
        <v>30</v>
      </c>
      <c r="B37" s="111" t="s">
        <v>76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</row>
    <row r="38" spans="1:30" ht="12" customHeight="1" x14ac:dyDescent="0.2">
      <c r="A38" s="17" t="s">
        <v>31</v>
      </c>
      <c r="B38" s="149" t="s">
        <v>22</v>
      </c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</row>
    <row r="39" spans="1:30" ht="12" customHeight="1" x14ac:dyDescent="0.2">
      <c r="A39" s="147" t="s">
        <v>32</v>
      </c>
      <c r="B39" s="147"/>
      <c r="C39" s="147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64"/>
      <c r="R39" s="89"/>
      <c r="S39" s="89"/>
      <c r="T39" s="89"/>
      <c r="U39" s="89"/>
      <c r="V39" s="89"/>
      <c r="W39" s="89"/>
      <c r="X39" s="89"/>
      <c r="Y39" s="89"/>
      <c r="Z39" s="89"/>
      <c r="AA39" s="31" t="s">
        <v>23</v>
      </c>
      <c r="AB39" s="31" t="s">
        <v>23</v>
      </c>
    </row>
    <row r="40" spans="1:30" s="11" customFormat="1" ht="12" customHeight="1" x14ac:dyDescent="0.2">
      <c r="A40" s="85" t="s">
        <v>75</v>
      </c>
      <c r="B40" s="121" t="s">
        <v>59</v>
      </c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3"/>
      <c r="AC40" s="12"/>
      <c r="AD40" s="19"/>
    </row>
    <row r="41" spans="1:30" ht="12" customHeight="1" x14ac:dyDescent="0.2">
      <c r="A41" s="147" t="s">
        <v>74</v>
      </c>
      <c r="B41" s="147"/>
      <c r="C41" s="147"/>
      <c r="D41" s="85"/>
      <c r="E41" s="85"/>
      <c r="F41" s="85"/>
      <c r="G41" s="85"/>
      <c r="H41" s="85"/>
      <c r="I41" s="85"/>
      <c r="J41" s="85"/>
      <c r="K41" s="85"/>
      <c r="L41" s="35"/>
      <c r="M41" s="35"/>
      <c r="N41" s="85"/>
      <c r="O41" s="85"/>
      <c r="P41" s="85"/>
      <c r="Q41" s="70"/>
      <c r="R41" s="85"/>
      <c r="S41" s="85"/>
      <c r="T41" s="85"/>
      <c r="U41" s="85"/>
      <c r="V41" s="85"/>
      <c r="W41" s="85"/>
      <c r="X41" s="85"/>
      <c r="Y41" s="85"/>
      <c r="Z41" s="85"/>
      <c r="AA41" s="31" t="s">
        <v>23</v>
      </c>
      <c r="AB41" s="31" t="s">
        <v>23</v>
      </c>
    </row>
    <row r="42" spans="1:30" ht="12" customHeight="1" x14ac:dyDescent="0.2">
      <c r="A42" s="85" t="s">
        <v>119</v>
      </c>
      <c r="B42" s="124" t="s">
        <v>51</v>
      </c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6"/>
    </row>
    <row r="43" spans="1:30" ht="12" customHeight="1" x14ac:dyDescent="0.2">
      <c r="A43" s="147" t="s">
        <v>120</v>
      </c>
      <c r="B43" s="147"/>
      <c r="C43" s="147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64"/>
      <c r="R43" s="89"/>
      <c r="S43" s="89"/>
      <c r="T43" s="89"/>
      <c r="U43" s="89"/>
      <c r="V43" s="89"/>
      <c r="W43" s="89"/>
      <c r="X43" s="89"/>
      <c r="Y43" s="89"/>
      <c r="Z43" s="89"/>
      <c r="AA43" s="31" t="s">
        <v>23</v>
      </c>
      <c r="AB43" s="31" t="s">
        <v>23</v>
      </c>
    </row>
    <row r="44" spans="1:30" s="11" customFormat="1" ht="14.25" customHeight="1" x14ac:dyDescent="0.2">
      <c r="A44" s="147" t="s">
        <v>33</v>
      </c>
      <c r="B44" s="147"/>
      <c r="C44" s="147"/>
      <c r="D44" s="89">
        <f t="shared" ref="D44:P44" si="2">D39+D43+D41</f>
        <v>0</v>
      </c>
      <c r="E44" s="89">
        <f t="shared" si="2"/>
        <v>0</v>
      </c>
      <c r="F44" s="89">
        <f t="shared" si="2"/>
        <v>0</v>
      </c>
      <c r="G44" s="89">
        <f t="shared" si="2"/>
        <v>0</v>
      </c>
      <c r="H44" s="89">
        <f t="shared" si="2"/>
        <v>0</v>
      </c>
      <c r="I44" s="89">
        <f t="shared" si="2"/>
        <v>0</v>
      </c>
      <c r="J44" s="89">
        <f t="shared" si="2"/>
        <v>0</v>
      </c>
      <c r="K44" s="89">
        <f t="shared" si="2"/>
        <v>0</v>
      </c>
      <c r="L44" s="89">
        <f t="shared" si="2"/>
        <v>0</v>
      </c>
      <c r="M44" s="89">
        <f t="shared" si="2"/>
        <v>0</v>
      </c>
      <c r="N44" s="89">
        <f t="shared" si="2"/>
        <v>0</v>
      </c>
      <c r="O44" s="89">
        <f t="shared" si="2"/>
        <v>0</v>
      </c>
      <c r="P44" s="89">
        <f t="shared" si="2"/>
        <v>0</v>
      </c>
      <c r="Q44" s="64" t="s">
        <v>25</v>
      </c>
      <c r="R44" s="89">
        <f t="shared" ref="R44:Z44" si="3">R39+R43+R41</f>
        <v>0</v>
      </c>
      <c r="S44" s="89">
        <f t="shared" si="3"/>
        <v>0</v>
      </c>
      <c r="T44" s="89">
        <f t="shared" si="3"/>
        <v>0</v>
      </c>
      <c r="U44" s="89">
        <f t="shared" si="3"/>
        <v>0</v>
      </c>
      <c r="V44" s="89">
        <f t="shared" si="3"/>
        <v>0</v>
      </c>
      <c r="W44" s="89">
        <f t="shared" si="3"/>
        <v>0</v>
      </c>
      <c r="X44" s="89">
        <f t="shared" si="3"/>
        <v>0</v>
      </c>
      <c r="Y44" s="89">
        <f t="shared" si="3"/>
        <v>0</v>
      </c>
      <c r="Z44" s="89">
        <f t="shared" si="3"/>
        <v>0</v>
      </c>
      <c r="AA44" s="31" t="s">
        <v>23</v>
      </c>
      <c r="AB44" s="31" t="s">
        <v>23</v>
      </c>
      <c r="AC44" s="12"/>
      <c r="AD44" s="12"/>
    </row>
    <row r="45" spans="1:30" ht="15" customHeight="1" x14ac:dyDescent="0.2">
      <c r="A45" s="85" t="s">
        <v>34</v>
      </c>
      <c r="B45" s="162" t="s">
        <v>35</v>
      </c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4"/>
    </row>
    <row r="46" spans="1:30" ht="12" customHeight="1" x14ac:dyDescent="0.2">
      <c r="A46" s="32" t="s">
        <v>73</v>
      </c>
      <c r="B46" s="121" t="s">
        <v>22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3"/>
    </row>
    <row r="47" spans="1:30" ht="63.75" x14ac:dyDescent="0.2">
      <c r="A47" s="57" t="s">
        <v>105</v>
      </c>
      <c r="B47" s="59" t="s">
        <v>131</v>
      </c>
      <c r="C47" s="60" t="s">
        <v>132</v>
      </c>
      <c r="D47" s="65">
        <v>18.316859999999998</v>
      </c>
      <c r="E47" s="49">
        <v>36.400799999999997</v>
      </c>
      <c r="F47" s="49">
        <v>36.400799999999997</v>
      </c>
      <c r="G47" s="49">
        <v>36.400799999999997</v>
      </c>
      <c r="H47" s="49">
        <v>36.400799999999997</v>
      </c>
      <c r="I47" s="51">
        <f>D47</f>
        <v>18.316859999999998</v>
      </c>
      <c r="J47" s="58">
        <f>D47</f>
        <v>18.316859999999998</v>
      </c>
      <c r="K47" s="18" t="s">
        <v>23</v>
      </c>
      <c r="L47" s="18" t="s">
        <v>23</v>
      </c>
      <c r="M47" s="92">
        <f>D47</f>
        <v>18.316859999999998</v>
      </c>
      <c r="N47" s="18" t="s">
        <v>23</v>
      </c>
      <c r="O47" s="18" t="s">
        <v>23</v>
      </c>
      <c r="P47" s="168">
        <v>48.48</v>
      </c>
      <c r="Q47" s="169">
        <v>38</v>
      </c>
      <c r="R47" s="63">
        <v>0.26550000000000001</v>
      </c>
      <c r="S47" s="92">
        <f>R47/1.18</f>
        <v>0.22500000000000003</v>
      </c>
      <c r="T47" s="92">
        <f>R47*7.98</f>
        <v>2.1186900000000004</v>
      </c>
      <c r="U47" s="18">
        <v>0</v>
      </c>
      <c r="V47" s="92">
        <v>1.83169</v>
      </c>
      <c r="W47" s="92">
        <v>0.53136000000000005</v>
      </c>
      <c r="X47" s="92">
        <v>0.24</v>
      </c>
      <c r="Y47" s="80">
        <f>T47+U47+V47+W47+X47+AD47</f>
        <v>4.7217400000000005</v>
      </c>
      <c r="Z47" s="81">
        <f t="shared" ref="Z47:Z56" si="4">T47+U47+V47+X47+AD44</f>
        <v>4.1903800000000002</v>
      </c>
      <c r="AA47" s="52" t="s">
        <v>115</v>
      </c>
      <c r="AB47" s="52" t="s">
        <v>116</v>
      </c>
    </row>
    <row r="48" spans="1:30" ht="51.75" customHeight="1" x14ac:dyDescent="0.2">
      <c r="A48" s="57" t="s">
        <v>106</v>
      </c>
      <c r="B48" s="61" t="s">
        <v>133</v>
      </c>
      <c r="C48" s="60" t="s">
        <v>134</v>
      </c>
      <c r="D48" s="65">
        <v>281.51566000000003</v>
      </c>
      <c r="E48" s="49">
        <v>21.781739999999999</v>
      </c>
      <c r="F48" s="49">
        <v>21.781739999999999</v>
      </c>
      <c r="G48" s="49">
        <v>21.781739999999999</v>
      </c>
      <c r="H48" s="49">
        <v>21.781739999999999</v>
      </c>
      <c r="I48" s="51">
        <f t="shared" ref="I48:I56" si="5">D48</f>
        <v>281.51566000000003</v>
      </c>
      <c r="J48" s="58">
        <f t="shared" ref="J48:J56" si="6">D48</f>
        <v>281.51566000000003</v>
      </c>
      <c r="K48" s="18" t="s">
        <v>23</v>
      </c>
      <c r="L48" s="18" t="s">
        <v>23</v>
      </c>
      <c r="M48" s="92">
        <f>D48</f>
        <v>281.51566000000003</v>
      </c>
      <c r="N48" s="18" t="s">
        <v>23</v>
      </c>
      <c r="O48" s="18" t="s">
        <v>23</v>
      </c>
      <c r="P48" s="168">
        <v>73.2</v>
      </c>
      <c r="Q48" s="169">
        <v>46</v>
      </c>
      <c r="R48" s="63">
        <v>1.81636</v>
      </c>
      <c r="S48" s="92">
        <f t="shared" ref="S48:S56" si="7">R48/1.18</f>
        <v>1.5392881355932204</v>
      </c>
      <c r="T48" s="92">
        <f t="shared" ref="T48:T56" si="8">R48*7.98</f>
        <v>14.494552800000001</v>
      </c>
      <c r="U48" s="18">
        <v>0</v>
      </c>
      <c r="V48" s="55">
        <v>28.151599999999998</v>
      </c>
      <c r="W48" s="86">
        <v>4.9117199999999999</v>
      </c>
      <c r="X48" s="86">
        <v>1.22</v>
      </c>
      <c r="Y48" s="80">
        <f t="shared" ref="Y48:Y56" si="9">T48+U48+V48+W48+X48+AD48</f>
        <v>48.777872799999997</v>
      </c>
      <c r="Z48" s="81">
        <f t="shared" si="4"/>
        <v>43.866152799999995</v>
      </c>
      <c r="AA48" s="52" t="s">
        <v>115</v>
      </c>
      <c r="AB48" s="52" t="s">
        <v>116</v>
      </c>
    </row>
    <row r="49" spans="1:30" ht="51" customHeight="1" x14ac:dyDescent="0.2">
      <c r="A49" s="57" t="s">
        <v>107</v>
      </c>
      <c r="B49" s="61" t="s">
        <v>135</v>
      </c>
      <c r="C49" s="60" t="s">
        <v>136</v>
      </c>
      <c r="D49" s="65">
        <v>202.39326</v>
      </c>
      <c r="E49" s="49">
        <v>15.25813</v>
      </c>
      <c r="F49" s="49">
        <v>15.25813</v>
      </c>
      <c r="G49" s="49">
        <v>15.25813</v>
      </c>
      <c r="H49" s="49">
        <v>15.25813</v>
      </c>
      <c r="I49" s="51">
        <f t="shared" si="5"/>
        <v>202.39326</v>
      </c>
      <c r="J49" s="58">
        <f t="shared" si="6"/>
        <v>202.39326</v>
      </c>
      <c r="K49" s="18" t="s">
        <v>23</v>
      </c>
      <c r="L49" s="18" t="s">
        <v>23</v>
      </c>
      <c r="M49" s="18" t="s">
        <v>23</v>
      </c>
      <c r="N49" s="92">
        <f>D49</f>
        <v>202.39326</v>
      </c>
      <c r="O49" s="18" t="s">
        <v>23</v>
      </c>
      <c r="P49" s="168">
        <v>72.48</v>
      </c>
      <c r="Q49" s="169">
        <v>55</v>
      </c>
      <c r="R49" s="63">
        <v>1.3399399999999999</v>
      </c>
      <c r="S49" s="92">
        <f t="shared" si="7"/>
        <v>1.1355423728813558</v>
      </c>
      <c r="T49" s="92">
        <f t="shared" si="8"/>
        <v>10.692721199999999</v>
      </c>
      <c r="U49" s="18">
        <v>0</v>
      </c>
      <c r="V49" s="55">
        <v>20.2393</v>
      </c>
      <c r="W49" s="86">
        <v>3.6234000000000002</v>
      </c>
      <c r="X49" s="86">
        <v>0.9</v>
      </c>
      <c r="Y49" s="80">
        <f t="shared" si="9"/>
        <v>35.455421199999996</v>
      </c>
      <c r="Z49" s="81">
        <f t="shared" si="4"/>
        <v>31.8320212</v>
      </c>
      <c r="AA49" s="52" t="s">
        <v>115</v>
      </c>
      <c r="AB49" s="52" t="s">
        <v>116</v>
      </c>
    </row>
    <row r="50" spans="1:30" ht="50.25" customHeight="1" x14ac:dyDescent="0.2">
      <c r="A50" s="57" t="s">
        <v>111</v>
      </c>
      <c r="B50" s="59" t="s">
        <v>137</v>
      </c>
      <c r="C50" s="60" t="s">
        <v>124</v>
      </c>
      <c r="D50" s="65">
        <v>201.84124</v>
      </c>
      <c r="E50" s="49">
        <v>34.809930000000001</v>
      </c>
      <c r="F50" s="49">
        <v>34.809930000000001</v>
      </c>
      <c r="G50" s="49">
        <v>34.809930000000001</v>
      </c>
      <c r="H50" s="49">
        <v>34.809930000000001</v>
      </c>
      <c r="I50" s="51">
        <f t="shared" si="5"/>
        <v>201.84124</v>
      </c>
      <c r="J50" s="58">
        <f t="shared" si="6"/>
        <v>201.84124</v>
      </c>
      <c r="K50" s="18" t="s">
        <v>23</v>
      </c>
      <c r="L50" s="18" t="s">
        <v>23</v>
      </c>
      <c r="M50" s="92">
        <f>D50</f>
        <v>201.84124</v>
      </c>
      <c r="N50" s="18" t="s">
        <v>23</v>
      </c>
      <c r="O50" s="18" t="s">
        <v>23</v>
      </c>
      <c r="P50" s="168">
        <v>73.680000000000007</v>
      </c>
      <c r="Q50" s="169">
        <v>63</v>
      </c>
      <c r="R50" s="63">
        <v>1.2803800000000001</v>
      </c>
      <c r="S50" s="92">
        <f t="shared" si="7"/>
        <v>1.0850677966101696</v>
      </c>
      <c r="T50" s="92">
        <f t="shared" si="8"/>
        <v>10.217432400000002</v>
      </c>
      <c r="U50" s="18">
        <v>0</v>
      </c>
      <c r="V50" s="55">
        <v>20.184100000000001</v>
      </c>
      <c r="W50" s="86">
        <v>3.4623599999999999</v>
      </c>
      <c r="X50" s="86">
        <v>0.86</v>
      </c>
      <c r="Y50" s="80">
        <f t="shared" si="9"/>
        <v>34.723892399999997</v>
      </c>
      <c r="Z50" s="81">
        <f t="shared" si="4"/>
        <v>31.2615324</v>
      </c>
      <c r="AA50" s="52" t="s">
        <v>115</v>
      </c>
      <c r="AB50" s="52" t="s">
        <v>116</v>
      </c>
    </row>
    <row r="51" spans="1:30" ht="50.25" customHeight="1" x14ac:dyDescent="0.2">
      <c r="A51" s="57" t="s">
        <v>108</v>
      </c>
      <c r="B51" s="59" t="s">
        <v>138</v>
      </c>
      <c r="C51" s="60" t="s">
        <v>139</v>
      </c>
      <c r="D51" s="65">
        <v>47.615319999999997</v>
      </c>
      <c r="E51" s="49">
        <v>569.55420000000004</v>
      </c>
      <c r="F51" s="49">
        <v>569.55420000000004</v>
      </c>
      <c r="G51" s="49">
        <v>569.55420000000004</v>
      </c>
      <c r="H51" s="49">
        <v>569.55420000000004</v>
      </c>
      <c r="I51" s="51">
        <f t="shared" si="5"/>
        <v>47.615319999999997</v>
      </c>
      <c r="J51" s="58">
        <f t="shared" si="6"/>
        <v>47.615319999999997</v>
      </c>
      <c r="K51" s="18" t="s">
        <v>23</v>
      </c>
      <c r="L51" s="18" t="s">
        <v>23</v>
      </c>
      <c r="M51" s="92">
        <f>D51</f>
        <v>47.615319999999997</v>
      </c>
      <c r="N51" s="18" t="s">
        <v>23</v>
      </c>
      <c r="O51" s="18" t="s">
        <v>23</v>
      </c>
      <c r="P51" s="168">
        <v>87</v>
      </c>
      <c r="Q51" s="169">
        <v>71</v>
      </c>
      <c r="R51" s="63">
        <v>0.18343000000000001</v>
      </c>
      <c r="S51" s="92">
        <f t="shared" si="7"/>
        <v>0.1554491525423729</v>
      </c>
      <c r="T51" s="92">
        <f t="shared" si="8"/>
        <v>1.4637714000000002</v>
      </c>
      <c r="U51" s="18">
        <v>0</v>
      </c>
      <c r="V51" s="55">
        <v>4.7615299999999996</v>
      </c>
      <c r="W51" s="86">
        <v>0.37884000000000001</v>
      </c>
      <c r="X51" s="86">
        <v>0.14000000000000001</v>
      </c>
      <c r="Y51" s="80">
        <f t="shared" si="9"/>
        <v>6.7441413999999993</v>
      </c>
      <c r="Z51" s="81">
        <f t="shared" si="4"/>
        <v>6.365301399999999</v>
      </c>
      <c r="AA51" s="52" t="s">
        <v>115</v>
      </c>
      <c r="AB51" s="52" t="s">
        <v>116</v>
      </c>
    </row>
    <row r="52" spans="1:30" ht="51" customHeight="1" x14ac:dyDescent="0.2">
      <c r="A52" s="57" t="s">
        <v>109</v>
      </c>
      <c r="B52" s="61" t="s">
        <v>140</v>
      </c>
      <c r="C52" s="62" t="s">
        <v>141</v>
      </c>
      <c r="D52" s="65">
        <v>180.79080999999999</v>
      </c>
      <c r="E52" s="49"/>
      <c r="F52" s="49"/>
      <c r="G52" s="49"/>
      <c r="H52" s="49"/>
      <c r="I52" s="51">
        <f t="shared" si="5"/>
        <v>180.79080999999999</v>
      </c>
      <c r="J52" s="58">
        <f t="shared" si="6"/>
        <v>180.79080999999999</v>
      </c>
      <c r="K52" s="18" t="s">
        <v>23</v>
      </c>
      <c r="L52" s="18" t="s">
        <v>23</v>
      </c>
      <c r="M52" s="92">
        <f>D52</f>
        <v>180.79080999999999</v>
      </c>
      <c r="N52" s="18" t="s">
        <v>23</v>
      </c>
      <c r="O52" s="18" t="s">
        <v>23</v>
      </c>
      <c r="P52" s="168">
        <v>77.28</v>
      </c>
      <c r="Q52" s="169">
        <v>79</v>
      </c>
      <c r="R52" s="63">
        <v>1.0124</v>
      </c>
      <c r="S52" s="92">
        <f t="shared" si="7"/>
        <v>0.85796610169491527</v>
      </c>
      <c r="T52" s="92">
        <f t="shared" si="8"/>
        <v>8.078952000000001</v>
      </c>
      <c r="U52" s="18">
        <v>0</v>
      </c>
      <c r="V52" s="55">
        <v>18.0791</v>
      </c>
      <c r="W52" s="86">
        <v>2.7376800000000001</v>
      </c>
      <c r="X52" s="86">
        <v>0.68</v>
      </c>
      <c r="Y52" s="80">
        <f t="shared" si="9"/>
        <v>29.575732000000002</v>
      </c>
      <c r="Z52" s="81">
        <f t="shared" si="4"/>
        <v>26.838052000000001</v>
      </c>
      <c r="AA52" s="52" t="s">
        <v>115</v>
      </c>
      <c r="AB52" s="52" t="s">
        <v>116</v>
      </c>
    </row>
    <row r="53" spans="1:30" ht="51" customHeight="1" x14ac:dyDescent="0.2">
      <c r="A53" s="57" t="s">
        <v>110</v>
      </c>
      <c r="B53" s="61" t="s">
        <v>142</v>
      </c>
      <c r="C53" s="62" t="s">
        <v>143</v>
      </c>
      <c r="D53" s="65">
        <v>128.27646999999999</v>
      </c>
      <c r="E53" s="49"/>
      <c r="F53" s="49"/>
      <c r="G53" s="49"/>
      <c r="H53" s="49"/>
      <c r="I53" s="51">
        <f t="shared" si="5"/>
        <v>128.27646999999999</v>
      </c>
      <c r="J53" s="58">
        <f t="shared" si="6"/>
        <v>128.27646999999999</v>
      </c>
      <c r="K53" s="18" t="s">
        <v>23</v>
      </c>
      <c r="L53" s="18" t="s">
        <v>23</v>
      </c>
      <c r="M53" s="18" t="s">
        <v>23</v>
      </c>
      <c r="N53" s="92">
        <f>D53</f>
        <v>128.27646999999999</v>
      </c>
      <c r="O53" s="18" t="s">
        <v>23</v>
      </c>
      <c r="P53" s="168">
        <v>75.48</v>
      </c>
      <c r="Q53" s="169">
        <v>87</v>
      </c>
      <c r="R53" s="63">
        <v>0.72636000000000001</v>
      </c>
      <c r="S53" s="92">
        <f t="shared" si="7"/>
        <v>0.61555932203389829</v>
      </c>
      <c r="T53" s="92">
        <f t="shared" si="8"/>
        <v>5.7963528000000002</v>
      </c>
      <c r="U53" s="18">
        <v>0</v>
      </c>
      <c r="V53" s="55">
        <v>12.8276</v>
      </c>
      <c r="W53" s="86">
        <v>1.72776</v>
      </c>
      <c r="X53" s="86">
        <v>0.92</v>
      </c>
      <c r="Y53" s="80">
        <f t="shared" si="9"/>
        <v>21.271712800000003</v>
      </c>
      <c r="Z53" s="81">
        <f t="shared" si="4"/>
        <v>19.543952800000003</v>
      </c>
      <c r="AA53" s="52" t="s">
        <v>115</v>
      </c>
      <c r="AB53" s="52" t="s">
        <v>116</v>
      </c>
    </row>
    <row r="54" spans="1:30" ht="48.75" customHeight="1" x14ac:dyDescent="0.2">
      <c r="A54" s="57" t="s">
        <v>144</v>
      </c>
      <c r="B54" s="61" t="s">
        <v>145</v>
      </c>
      <c r="C54" s="62" t="s">
        <v>146</v>
      </c>
      <c r="D54" s="65">
        <v>114.59923000000001</v>
      </c>
      <c r="E54" s="49"/>
      <c r="F54" s="49"/>
      <c r="G54" s="49"/>
      <c r="H54" s="49"/>
      <c r="I54" s="51">
        <f t="shared" si="5"/>
        <v>114.59923000000001</v>
      </c>
      <c r="J54" s="58">
        <f t="shared" si="6"/>
        <v>114.59923000000001</v>
      </c>
      <c r="K54" s="18" t="s">
        <v>23</v>
      </c>
      <c r="L54" s="18" t="s">
        <v>23</v>
      </c>
      <c r="M54" s="18" t="s">
        <v>23</v>
      </c>
      <c r="N54" s="92">
        <f>D54</f>
        <v>114.59923000000001</v>
      </c>
      <c r="O54" s="18" t="s">
        <v>23</v>
      </c>
      <c r="P54" s="168">
        <v>77.88</v>
      </c>
      <c r="Q54" s="169">
        <v>95</v>
      </c>
      <c r="R54" s="63">
        <v>0.62888999999999995</v>
      </c>
      <c r="S54" s="92">
        <f t="shared" si="7"/>
        <v>0.53295762711864403</v>
      </c>
      <c r="T54" s="92">
        <f t="shared" si="8"/>
        <v>5.0185421999999997</v>
      </c>
      <c r="U54" s="18">
        <v>0</v>
      </c>
      <c r="V54" s="55">
        <v>11.459899999999999</v>
      </c>
      <c r="W54" s="86">
        <v>1.298</v>
      </c>
      <c r="X54" s="86">
        <v>0.48</v>
      </c>
      <c r="Y54" s="80">
        <f t="shared" si="9"/>
        <v>18.256442199999999</v>
      </c>
      <c r="Z54" s="81">
        <f t="shared" si="4"/>
        <v>16.9584422</v>
      </c>
      <c r="AA54" s="52" t="s">
        <v>115</v>
      </c>
      <c r="AB54" s="52" t="s">
        <v>116</v>
      </c>
    </row>
    <row r="55" spans="1:30" ht="50.25" customHeight="1" x14ac:dyDescent="0.2">
      <c r="A55" s="57" t="s">
        <v>147</v>
      </c>
      <c r="B55" s="61" t="s">
        <v>148</v>
      </c>
      <c r="C55" s="62" t="s">
        <v>149</v>
      </c>
      <c r="D55" s="65">
        <v>342.32164999999998</v>
      </c>
      <c r="E55" s="50">
        <v>631.04899999999998</v>
      </c>
      <c r="F55" s="50">
        <v>631.04899999999998</v>
      </c>
      <c r="G55" s="50">
        <v>631.04899999999998</v>
      </c>
      <c r="H55" s="50">
        <v>631.04899999999998</v>
      </c>
      <c r="I55" s="51">
        <f t="shared" si="5"/>
        <v>342.32164999999998</v>
      </c>
      <c r="J55" s="58">
        <f t="shared" si="6"/>
        <v>342.32164999999998</v>
      </c>
      <c r="K55" s="18" t="s">
        <v>23</v>
      </c>
      <c r="L55" s="18" t="s">
        <v>23</v>
      </c>
      <c r="M55" s="18" t="s">
        <v>23</v>
      </c>
      <c r="N55" s="92">
        <f>D55</f>
        <v>342.32164999999998</v>
      </c>
      <c r="O55" s="18" t="s">
        <v>23</v>
      </c>
      <c r="P55" s="168">
        <v>74.760000000000005</v>
      </c>
      <c r="Q55" s="169">
        <v>103</v>
      </c>
      <c r="R55" s="63">
        <v>2.09632</v>
      </c>
      <c r="S55" s="92">
        <f t="shared" si="7"/>
        <v>1.7765423728813561</v>
      </c>
      <c r="T55" s="92">
        <f t="shared" si="8"/>
        <v>16.728633600000002</v>
      </c>
      <c r="U55" s="18">
        <v>0</v>
      </c>
      <c r="V55" s="55">
        <v>34.232199999999999</v>
      </c>
      <c r="W55" s="86">
        <v>4.5792000000000002</v>
      </c>
      <c r="X55" s="86">
        <v>1.6</v>
      </c>
      <c r="Y55" s="80">
        <f t="shared" si="9"/>
        <v>57.140033600000002</v>
      </c>
      <c r="Z55" s="81">
        <f t="shared" si="4"/>
        <v>52.560833600000002</v>
      </c>
      <c r="AA55" s="52" t="s">
        <v>115</v>
      </c>
      <c r="AB55" s="52" t="s">
        <v>116</v>
      </c>
    </row>
    <row r="56" spans="1:30" ht="50.25" customHeight="1" x14ac:dyDescent="0.2">
      <c r="A56" s="57" t="s">
        <v>150</v>
      </c>
      <c r="B56" s="61" t="s">
        <v>151</v>
      </c>
      <c r="C56" s="62" t="s">
        <v>152</v>
      </c>
      <c r="D56" s="65">
        <v>349.58949999999999</v>
      </c>
      <c r="E56" s="50">
        <v>123.80512</v>
      </c>
      <c r="F56" s="50">
        <v>123.80512</v>
      </c>
      <c r="G56" s="50">
        <v>123.80512</v>
      </c>
      <c r="H56" s="50">
        <v>123.80512</v>
      </c>
      <c r="I56" s="51">
        <f t="shared" si="5"/>
        <v>349.58949999999999</v>
      </c>
      <c r="J56" s="58">
        <f t="shared" si="6"/>
        <v>349.58949999999999</v>
      </c>
      <c r="K56" s="18" t="s">
        <v>23</v>
      </c>
      <c r="L56" s="18" t="s">
        <v>23</v>
      </c>
      <c r="M56" s="18" t="s">
        <v>23</v>
      </c>
      <c r="N56" s="92">
        <f>D56</f>
        <v>349.58949999999999</v>
      </c>
      <c r="O56" s="18" t="s">
        <v>23</v>
      </c>
      <c r="P56" s="168">
        <v>84.24</v>
      </c>
      <c r="Q56" s="169">
        <v>111</v>
      </c>
      <c r="R56" s="63">
        <v>1.4889300000000001</v>
      </c>
      <c r="S56" s="92">
        <f t="shared" si="7"/>
        <v>1.2618050847457629</v>
      </c>
      <c r="T56" s="92">
        <f t="shared" si="8"/>
        <v>11.8816614</v>
      </c>
      <c r="U56" s="18">
        <v>0</v>
      </c>
      <c r="V56" s="55">
        <v>34.959000000000003</v>
      </c>
      <c r="W56" s="86">
        <v>4.0247999999999999</v>
      </c>
      <c r="X56" s="86">
        <v>1.2</v>
      </c>
      <c r="Y56" s="80">
        <f t="shared" si="9"/>
        <v>52.065461400000004</v>
      </c>
      <c r="Z56" s="81">
        <f t="shared" si="4"/>
        <v>48.040661400000005</v>
      </c>
      <c r="AA56" s="52" t="s">
        <v>115</v>
      </c>
      <c r="AB56" s="52" t="s">
        <v>116</v>
      </c>
    </row>
    <row r="57" spans="1:30" ht="12.75" x14ac:dyDescent="0.2">
      <c r="A57" s="165" t="s">
        <v>38</v>
      </c>
      <c r="B57" s="165"/>
      <c r="C57" s="165"/>
      <c r="D57" s="88">
        <f>SUM(D47:D56)</f>
        <v>1867.2600000000002</v>
      </c>
      <c r="E57" s="88" t="e">
        <f>SUM(E47:E56)+SUM(#REF!)</f>
        <v>#REF!</v>
      </c>
      <c r="F57" s="88" t="e">
        <f>SUM(F47:F56)+SUM(#REF!)</f>
        <v>#REF!</v>
      </c>
      <c r="G57" s="88" t="e">
        <f>SUM(G47:G56)+SUM(#REF!)</f>
        <v>#REF!</v>
      </c>
      <c r="H57" s="88" t="e">
        <f>SUM(H47:H56)+SUM(#REF!)</f>
        <v>#REF!</v>
      </c>
      <c r="I57" s="88">
        <f>SUM(I47:I56)</f>
        <v>1867.2600000000002</v>
      </c>
      <c r="J57" s="88">
        <f>SUM(J47:J56)</f>
        <v>1867.2600000000002</v>
      </c>
      <c r="K57" s="88">
        <f t="shared" ref="K57:O57" si="10">SUM(K47:K56)</f>
        <v>0</v>
      </c>
      <c r="L57" s="88">
        <f t="shared" si="10"/>
        <v>0</v>
      </c>
      <c r="M57" s="88">
        <f t="shared" si="10"/>
        <v>730.07988999999998</v>
      </c>
      <c r="N57" s="88">
        <f t="shared" si="10"/>
        <v>1137.18011</v>
      </c>
      <c r="O57" s="88">
        <f t="shared" si="10"/>
        <v>0</v>
      </c>
      <c r="P57" s="82">
        <f>(1+(D57-Y57)/Z57)*12</f>
        <v>78.4481916874918</v>
      </c>
      <c r="Q57" s="72" t="s">
        <v>25</v>
      </c>
      <c r="R57" s="88">
        <f t="shared" ref="R57:Z57" si="11">SUM(R47:R56)</f>
        <v>10.838510000000001</v>
      </c>
      <c r="S57" s="88">
        <f t="shared" si="11"/>
        <v>9.1851779661016941</v>
      </c>
      <c r="T57" s="88">
        <f t="shared" si="11"/>
        <v>86.491309799999996</v>
      </c>
      <c r="U57" s="88">
        <f t="shared" si="11"/>
        <v>0</v>
      </c>
      <c r="V57" s="88">
        <f t="shared" si="11"/>
        <v>186.72602000000001</v>
      </c>
      <c r="W57" s="88">
        <f t="shared" si="11"/>
        <v>27.275120000000001</v>
      </c>
      <c r="X57" s="88">
        <f t="shared" si="11"/>
        <v>8.2399999999999984</v>
      </c>
      <c r="Y57" s="88">
        <f t="shared" si="11"/>
        <v>308.73244979999998</v>
      </c>
      <c r="Z57" s="88">
        <f t="shared" si="11"/>
        <v>281.45732980000002</v>
      </c>
      <c r="AA57" s="40"/>
      <c r="AB57" s="40"/>
    </row>
    <row r="58" spans="1:30" s="20" customFormat="1" ht="12.75" x14ac:dyDescent="0.2">
      <c r="A58" s="32" t="s">
        <v>72</v>
      </c>
      <c r="B58" s="121" t="s">
        <v>56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3"/>
      <c r="AC58" s="21"/>
      <c r="AD58" s="21"/>
    </row>
    <row r="59" spans="1:30" ht="12" customHeight="1" x14ac:dyDescent="0.2">
      <c r="A59" s="85" t="s">
        <v>73</v>
      </c>
      <c r="B59" s="148" t="s">
        <v>56</v>
      </c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84"/>
      <c r="AB59" s="84"/>
    </row>
    <row r="60" spans="1:30" ht="15.75" hidden="1" customHeight="1" x14ac:dyDescent="0.2">
      <c r="A60" s="147" t="s">
        <v>38</v>
      </c>
      <c r="B60" s="147"/>
      <c r="C60" s="147"/>
      <c r="D60" s="89">
        <v>0</v>
      </c>
      <c r="E60" s="89" t="s">
        <v>23</v>
      </c>
      <c r="F60" s="89" t="s">
        <v>23</v>
      </c>
      <c r="G60" s="89">
        <v>0</v>
      </c>
      <c r="H60" s="89">
        <v>0</v>
      </c>
      <c r="I60" s="89">
        <v>0</v>
      </c>
      <c r="J60" s="89">
        <v>0</v>
      </c>
      <c r="K60" s="89">
        <v>0</v>
      </c>
      <c r="L60" s="89">
        <v>0</v>
      </c>
      <c r="M60" s="89">
        <v>0</v>
      </c>
      <c r="N60" s="89">
        <v>0</v>
      </c>
      <c r="O60" s="89">
        <v>0</v>
      </c>
      <c r="P60" s="89" t="s">
        <v>25</v>
      </c>
      <c r="Q60" s="64" t="s">
        <v>25</v>
      </c>
      <c r="R60" s="89" t="s">
        <v>25</v>
      </c>
      <c r="S60" s="89"/>
      <c r="T60" s="89"/>
      <c r="U60" s="89" t="s">
        <v>25</v>
      </c>
      <c r="V60" s="89"/>
      <c r="W60" s="89"/>
      <c r="X60" s="89"/>
      <c r="Y60" s="89"/>
      <c r="Z60" s="89" t="s">
        <v>25</v>
      </c>
      <c r="AA60" s="89"/>
      <c r="AB60" s="89"/>
    </row>
    <row r="61" spans="1:30" s="11" customFormat="1" ht="14.25" hidden="1" customHeight="1" x14ac:dyDescent="0.2">
      <c r="A61" s="32"/>
      <c r="B61" s="32"/>
      <c r="C61" s="32"/>
      <c r="D61" s="36"/>
      <c r="E61" s="36"/>
      <c r="F61" s="36"/>
      <c r="G61" s="36"/>
      <c r="H61" s="36"/>
      <c r="I61" s="36"/>
      <c r="J61" s="85"/>
      <c r="K61" s="85"/>
      <c r="L61" s="35"/>
      <c r="M61" s="35"/>
      <c r="N61" s="85"/>
      <c r="O61" s="85"/>
      <c r="P61" s="36"/>
      <c r="Q61" s="73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12"/>
      <c r="AD61" s="12"/>
    </row>
    <row r="62" spans="1:30" ht="0.75" hidden="1" customHeight="1" x14ac:dyDescent="0.2">
      <c r="A62" s="32" t="s">
        <v>36</v>
      </c>
      <c r="B62" s="148" t="s">
        <v>37</v>
      </c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</row>
    <row r="63" spans="1:30" ht="15" hidden="1" customHeight="1" x14ac:dyDescent="0.2">
      <c r="A63" s="30"/>
      <c r="B63" s="36"/>
      <c r="C63" s="30"/>
      <c r="D63" s="30"/>
      <c r="E63" s="31"/>
      <c r="F63" s="31"/>
      <c r="G63" s="31"/>
      <c r="H63" s="31"/>
      <c r="I63" s="31"/>
      <c r="J63" s="30"/>
      <c r="K63" s="30"/>
      <c r="L63" s="30"/>
      <c r="M63" s="30"/>
      <c r="N63" s="30"/>
      <c r="O63" s="30"/>
      <c r="P63" s="32"/>
      <c r="Q63" s="71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</row>
    <row r="64" spans="1:30" ht="15" hidden="1" customHeight="1" x14ac:dyDescent="0.2">
      <c r="A64" s="147" t="s">
        <v>38</v>
      </c>
      <c r="B64" s="147"/>
      <c r="C64" s="147"/>
      <c r="D64" s="89" t="e">
        <f>#REF!+D63</f>
        <v>#REF!</v>
      </c>
      <c r="E64" s="89" t="s">
        <v>23</v>
      </c>
      <c r="F64" s="89" t="s">
        <v>23</v>
      </c>
      <c r="G64" s="89">
        <v>0</v>
      </c>
      <c r="H64" s="89">
        <v>0</v>
      </c>
      <c r="I64" s="89" t="e">
        <f>D64</f>
        <v>#REF!</v>
      </c>
      <c r="J64" s="89" t="e">
        <f>#REF!+J63</f>
        <v>#REF!</v>
      </c>
      <c r="K64" s="89" t="e">
        <f>#REF!</f>
        <v>#REF!</v>
      </c>
      <c r="L64" s="89" t="e">
        <f>#REF!</f>
        <v>#REF!</v>
      </c>
      <c r="M64" s="89" t="e">
        <f>#REF!+M63</f>
        <v>#REF!</v>
      </c>
      <c r="N64" s="89" t="e">
        <f>#REF!</f>
        <v>#REF!</v>
      </c>
      <c r="O64" s="89" t="e">
        <f>#REF!</f>
        <v>#REF!</v>
      </c>
      <c r="P64" s="89" t="e">
        <f>#REF!</f>
        <v>#REF!</v>
      </c>
      <c r="Q64" s="64" t="s">
        <v>25</v>
      </c>
      <c r="R64" s="83" t="e">
        <f>#REF!</f>
        <v>#REF!</v>
      </c>
      <c r="S64" s="83"/>
      <c r="T64" s="83" t="e">
        <f>#REF!</f>
        <v>#REF!</v>
      </c>
      <c r="U64" s="83" t="e">
        <f>#REF!</f>
        <v>#REF!</v>
      </c>
      <c r="V64" s="83" t="e">
        <f>#REF!</f>
        <v>#REF!</v>
      </c>
      <c r="W64" s="83">
        <v>0</v>
      </c>
      <c r="X64" s="83"/>
      <c r="Y64" s="83" t="e">
        <f>#REF!</f>
        <v>#REF!</v>
      </c>
      <c r="Z64" s="83" t="e">
        <f>#REF!</f>
        <v>#REF!</v>
      </c>
      <c r="AA64" s="31" t="s">
        <v>23</v>
      </c>
      <c r="AB64" s="31" t="s">
        <v>23</v>
      </c>
    </row>
    <row r="65" spans="1:30" s="11" customFormat="1" ht="15" hidden="1" customHeight="1" x14ac:dyDescent="0.2">
      <c r="A65" s="85" t="s">
        <v>72</v>
      </c>
      <c r="B65" s="146" t="s">
        <v>51</v>
      </c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31" t="s">
        <v>23</v>
      </c>
      <c r="AB65" s="31" t="s">
        <v>23</v>
      </c>
      <c r="AC65" s="12"/>
      <c r="AD65" s="12"/>
    </row>
    <row r="66" spans="1:30" ht="13.5" hidden="1" customHeight="1" x14ac:dyDescent="0.2">
      <c r="A66" s="85"/>
      <c r="B66" s="84"/>
      <c r="C66" s="39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70"/>
      <c r="R66" s="85"/>
      <c r="S66" s="85"/>
      <c r="T66" s="85"/>
      <c r="U66" s="85"/>
      <c r="V66" s="85"/>
      <c r="W66" s="85"/>
      <c r="X66" s="85"/>
      <c r="Y66" s="85"/>
      <c r="Z66" s="85"/>
      <c r="AA66" s="31"/>
      <c r="AB66" s="31"/>
    </row>
    <row r="67" spans="1:30" ht="12" hidden="1" customHeight="1" x14ac:dyDescent="0.2">
      <c r="A67" s="165" t="s">
        <v>114</v>
      </c>
      <c r="B67" s="165"/>
      <c r="C67" s="165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24"/>
      <c r="Q67" s="74"/>
      <c r="R67" s="87"/>
      <c r="S67" s="87"/>
      <c r="T67" s="87"/>
      <c r="U67" s="87"/>
      <c r="V67" s="87"/>
      <c r="W67" s="87"/>
      <c r="X67" s="87"/>
      <c r="Y67" s="87"/>
      <c r="Z67" s="87"/>
      <c r="AA67" s="41" t="s">
        <v>23</v>
      </c>
      <c r="AB67" s="41" t="s">
        <v>23</v>
      </c>
    </row>
    <row r="68" spans="1:30" s="43" customFormat="1" ht="12.75" x14ac:dyDescent="0.2">
      <c r="A68" s="165" t="s">
        <v>39</v>
      </c>
      <c r="B68" s="165"/>
      <c r="C68" s="165"/>
      <c r="D68" s="88">
        <f>D67+D57+D44</f>
        <v>1867.2600000000002</v>
      </c>
      <c r="E68" s="88" t="e">
        <f t="shared" ref="E68:O68" si="12">E67+E57+E44</f>
        <v>#REF!</v>
      </c>
      <c r="F68" s="88" t="e">
        <f t="shared" si="12"/>
        <v>#REF!</v>
      </c>
      <c r="G68" s="88" t="e">
        <f t="shared" si="12"/>
        <v>#REF!</v>
      </c>
      <c r="H68" s="88" t="e">
        <f t="shared" si="12"/>
        <v>#REF!</v>
      </c>
      <c r="I68" s="88">
        <f t="shared" si="12"/>
        <v>1867.2600000000002</v>
      </c>
      <c r="J68" s="88">
        <f t="shared" si="12"/>
        <v>1867.2600000000002</v>
      </c>
      <c r="K68" s="88">
        <f t="shared" si="12"/>
        <v>0</v>
      </c>
      <c r="L68" s="88">
        <f t="shared" si="12"/>
        <v>0</v>
      </c>
      <c r="M68" s="88">
        <f t="shared" si="12"/>
        <v>730.07988999999998</v>
      </c>
      <c r="N68" s="88">
        <f t="shared" si="12"/>
        <v>1137.18011</v>
      </c>
      <c r="O68" s="88">
        <f t="shared" si="12"/>
        <v>0</v>
      </c>
      <c r="P68" s="64">
        <f>(1+(D68-Y68)/Z68)*12</f>
        <v>78.4481916874918</v>
      </c>
      <c r="Q68" s="74" t="s">
        <v>25</v>
      </c>
      <c r="R68" s="87">
        <f>R67+R57</f>
        <v>10.838510000000001</v>
      </c>
      <c r="S68" s="87">
        <f>S67+S57</f>
        <v>9.1851779661016941</v>
      </c>
      <c r="T68" s="87">
        <f t="shared" ref="T68:Z68" si="13">T57+T67</f>
        <v>86.491309799999996</v>
      </c>
      <c r="U68" s="87">
        <f t="shared" si="13"/>
        <v>0</v>
      </c>
      <c r="V68" s="87">
        <f t="shared" si="13"/>
        <v>186.72602000000001</v>
      </c>
      <c r="W68" s="87">
        <f t="shared" si="13"/>
        <v>27.275120000000001</v>
      </c>
      <c r="X68" s="87">
        <f t="shared" si="13"/>
        <v>8.2399999999999984</v>
      </c>
      <c r="Y68" s="87">
        <f t="shared" si="13"/>
        <v>308.73244979999998</v>
      </c>
      <c r="Z68" s="87">
        <f t="shared" si="13"/>
        <v>281.45732980000002</v>
      </c>
      <c r="AA68" s="41" t="s">
        <v>23</v>
      </c>
      <c r="AB68" s="41" t="s">
        <v>23</v>
      </c>
      <c r="AC68" s="42"/>
      <c r="AD68" s="42"/>
    </row>
    <row r="69" spans="1:30" s="43" customFormat="1" ht="12.75" x14ac:dyDescent="0.2">
      <c r="A69" s="165" t="s">
        <v>40</v>
      </c>
      <c r="B69" s="165"/>
      <c r="C69" s="165"/>
      <c r="D69" s="88">
        <f>D68</f>
        <v>1867.2600000000002</v>
      </c>
      <c r="E69" s="88" t="e">
        <f t="shared" ref="E69:J69" si="14">E68</f>
        <v>#REF!</v>
      </c>
      <c r="F69" s="88" t="e">
        <f t="shared" si="14"/>
        <v>#REF!</v>
      </c>
      <c r="G69" s="88" t="e">
        <f t="shared" si="14"/>
        <v>#REF!</v>
      </c>
      <c r="H69" s="88" t="e">
        <f t="shared" si="14"/>
        <v>#REF!</v>
      </c>
      <c r="I69" s="88">
        <f>I68</f>
        <v>1867.2600000000002</v>
      </c>
      <c r="J69" s="88">
        <f t="shared" si="14"/>
        <v>1867.2600000000002</v>
      </c>
      <c r="K69" s="88">
        <f>K68</f>
        <v>0</v>
      </c>
      <c r="L69" s="88">
        <f>L44</f>
        <v>0</v>
      </c>
      <c r="M69" s="88">
        <f>M44</f>
        <v>0</v>
      </c>
      <c r="N69" s="88">
        <f>N44</f>
        <v>0</v>
      </c>
      <c r="O69" s="88">
        <f>O44</f>
        <v>0</v>
      </c>
      <c r="P69" s="24">
        <f>P57</f>
        <v>78.4481916874918</v>
      </c>
      <c r="Q69" s="72" t="str">
        <f>Q44</f>
        <v>-</v>
      </c>
      <c r="R69" s="87">
        <f>R57+R67</f>
        <v>10.838510000000001</v>
      </c>
      <c r="S69" s="87">
        <f>S57+S67</f>
        <v>9.1851779661016941</v>
      </c>
      <c r="T69" s="87">
        <f t="shared" ref="T69:Z69" si="15">T68</f>
        <v>86.491309799999996</v>
      </c>
      <c r="U69" s="87">
        <f t="shared" si="15"/>
        <v>0</v>
      </c>
      <c r="V69" s="87">
        <f t="shared" si="15"/>
        <v>186.72602000000001</v>
      </c>
      <c r="W69" s="87">
        <f t="shared" si="15"/>
        <v>27.275120000000001</v>
      </c>
      <c r="X69" s="87">
        <f t="shared" si="15"/>
        <v>8.2399999999999984</v>
      </c>
      <c r="Y69" s="87">
        <f t="shared" si="15"/>
        <v>308.73244979999998</v>
      </c>
      <c r="Z69" s="87">
        <f t="shared" si="15"/>
        <v>281.45732980000002</v>
      </c>
      <c r="AA69" s="41" t="s">
        <v>23</v>
      </c>
      <c r="AB69" s="41" t="s">
        <v>23</v>
      </c>
      <c r="AC69" s="42"/>
      <c r="AD69" s="42"/>
    </row>
    <row r="70" spans="1:30" s="20" customFormat="1" ht="12.75" x14ac:dyDescent="0.2">
      <c r="A70" s="89" t="s">
        <v>41</v>
      </c>
      <c r="B70" s="147" t="s">
        <v>42</v>
      </c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21"/>
      <c r="AD70" s="21"/>
    </row>
    <row r="71" spans="1:30" ht="12" x14ac:dyDescent="0.2">
      <c r="A71" s="85" t="s">
        <v>71</v>
      </c>
      <c r="B71" s="147" t="s">
        <v>70</v>
      </c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89"/>
      <c r="AB71" s="89"/>
    </row>
    <row r="72" spans="1:30" ht="12" hidden="1" customHeight="1" x14ac:dyDescent="0.2">
      <c r="A72" s="85" t="s">
        <v>69</v>
      </c>
      <c r="B72" s="148" t="s">
        <v>22</v>
      </c>
      <c r="C72" s="148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84"/>
      <c r="AB72" s="84"/>
    </row>
    <row r="73" spans="1:30" ht="16.149999999999999" hidden="1" customHeight="1" x14ac:dyDescent="0.2">
      <c r="A73" s="89"/>
      <c r="B73" s="89"/>
      <c r="C73" s="89"/>
      <c r="D73" s="89"/>
      <c r="E73" s="33" t="s">
        <v>23</v>
      </c>
      <c r="F73" s="33" t="s">
        <v>23</v>
      </c>
      <c r="G73" s="33"/>
      <c r="H73" s="33"/>
      <c r="I73" s="33"/>
      <c r="J73" s="89"/>
      <c r="K73" s="89"/>
      <c r="L73" s="34"/>
      <c r="M73" s="34"/>
      <c r="N73" s="89"/>
      <c r="O73" s="89"/>
      <c r="P73" s="89"/>
      <c r="Q73" s="64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</row>
    <row r="74" spans="1:30" ht="15" hidden="1" customHeight="1" x14ac:dyDescent="0.2">
      <c r="A74" s="146" t="s">
        <v>68</v>
      </c>
      <c r="B74" s="146"/>
      <c r="C74" s="146"/>
      <c r="D74" s="85"/>
      <c r="E74" s="85" t="s">
        <v>23</v>
      </c>
      <c r="F74" s="85" t="s">
        <v>23</v>
      </c>
      <c r="G74" s="85"/>
      <c r="H74" s="85"/>
      <c r="I74" s="85"/>
      <c r="J74" s="85"/>
      <c r="K74" s="85"/>
      <c r="L74" s="35"/>
      <c r="M74" s="35"/>
      <c r="N74" s="85"/>
      <c r="O74" s="85"/>
      <c r="P74" s="85"/>
      <c r="Q74" s="70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</row>
    <row r="75" spans="1:30" ht="14.25" hidden="1" customHeight="1" x14ac:dyDescent="0.2">
      <c r="A75" s="85" t="s">
        <v>67</v>
      </c>
      <c r="B75" s="148" t="s">
        <v>59</v>
      </c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84"/>
      <c r="AB75" s="84"/>
    </row>
    <row r="76" spans="1:30" ht="12" hidden="1" customHeight="1" x14ac:dyDescent="0.2">
      <c r="A76" s="89"/>
      <c r="B76" s="89"/>
      <c r="C76" s="89"/>
      <c r="D76" s="89"/>
      <c r="E76" s="33" t="s">
        <v>23</v>
      </c>
      <c r="F76" s="33" t="s">
        <v>23</v>
      </c>
      <c r="G76" s="33"/>
      <c r="H76" s="33"/>
      <c r="I76" s="33"/>
      <c r="J76" s="89"/>
      <c r="K76" s="89"/>
      <c r="L76" s="34"/>
      <c r="M76" s="34"/>
      <c r="N76" s="89"/>
      <c r="O76" s="89"/>
      <c r="P76" s="89"/>
      <c r="Q76" s="64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</row>
    <row r="77" spans="1:30" ht="12" hidden="1" customHeight="1" x14ac:dyDescent="0.2">
      <c r="A77" s="146" t="s">
        <v>66</v>
      </c>
      <c r="B77" s="146"/>
      <c r="C77" s="146"/>
      <c r="D77" s="85"/>
      <c r="E77" s="85" t="s">
        <v>23</v>
      </c>
      <c r="F77" s="85" t="s">
        <v>23</v>
      </c>
      <c r="G77" s="85"/>
      <c r="H77" s="85"/>
      <c r="I77" s="85"/>
      <c r="J77" s="85"/>
      <c r="K77" s="85"/>
      <c r="L77" s="35"/>
      <c r="M77" s="35"/>
      <c r="N77" s="85"/>
      <c r="O77" s="85"/>
      <c r="P77" s="85"/>
      <c r="Q77" s="70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</row>
    <row r="78" spans="1:30" ht="12" hidden="1" customHeight="1" x14ac:dyDescent="0.2">
      <c r="A78" s="85" t="s">
        <v>65</v>
      </c>
      <c r="B78" s="146" t="s">
        <v>51</v>
      </c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85"/>
      <c r="AB78" s="85"/>
    </row>
    <row r="79" spans="1:30" ht="12" hidden="1" customHeight="1" x14ac:dyDescent="0.2">
      <c r="A79" s="89"/>
      <c r="B79" s="89"/>
      <c r="C79" s="89"/>
      <c r="D79" s="89"/>
      <c r="E79" s="33" t="s">
        <v>23</v>
      </c>
      <c r="F79" s="33" t="s">
        <v>23</v>
      </c>
      <c r="G79" s="33"/>
      <c r="H79" s="33"/>
      <c r="I79" s="33"/>
      <c r="J79" s="89"/>
      <c r="K79" s="89"/>
      <c r="L79" s="34"/>
      <c r="M79" s="34"/>
      <c r="N79" s="89"/>
      <c r="O79" s="89"/>
      <c r="P79" s="89"/>
      <c r="Q79" s="64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</row>
    <row r="80" spans="1:30" ht="12" hidden="1" customHeight="1" x14ac:dyDescent="0.2">
      <c r="A80" s="146" t="s">
        <v>64</v>
      </c>
      <c r="B80" s="146"/>
      <c r="C80" s="146"/>
      <c r="D80" s="85"/>
      <c r="E80" s="85" t="s">
        <v>48</v>
      </c>
      <c r="F80" s="85" t="s">
        <v>48</v>
      </c>
      <c r="G80" s="85"/>
      <c r="H80" s="85"/>
      <c r="I80" s="85"/>
      <c r="J80" s="85"/>
      <c r="K80" s="85"/>
      <c r="L80" s="35"/>
      <c r="M80" s="35"/>
      <c r="N80" s="85"/>
      <c r="O80" s="85"/>
      <c r="P80" s="85"/>
      <c r="Q80" s="70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</row>
    <row r="81" spans="1:30" ht="12" hidden="1" customHeight="1" x14ac:dyDescent="0.2">
      <c r="A81" s="147" t="s">
        <v>63</v>
      </c>
      <c r="B81" s="147"/>
      <c r="C81" s="147"/>
      <c r="D81" s="83">
        <v>0</v>
      </c>
      <c r="E81" s="83" t="s">
        <v>48</v>
      </c>
      <c r="F81" s="83" t="s">
        <v>48</v>
      </c>
      <c r="G81" s="83">
        <v>0</v>
      </c>
      <c r="H81" s="83">
        <v>0</v>
      </c>
      <c r="I81" s="83">
        <v>0</v>
      </c>
      <c r="J81" s="83">
        <v>0</v>
      </c>
      <c r="K81" s="83">
        <v>0</v>
      </c>
      <c r="L81" s="83">
        <v>0</v>
      </c>
      <c r="M81" s="83">
        <v>0</v>
      </c>
      <c r="N81" s="83"/>
      <c r="O81" s="83">
        <v>0</v>
      </c>
      <c r="P81" s="83" t="s">
        <v>25</v>
      </c>
      <c r="Q81" s="75" t="s">
        <v>25</v>
      </c>
      <c r="R81" s="83" t="s">
        <v>25</v>
      </c>
      <c r="S81" s="83"/>
      <c r="T81" s="83"/>
      <c r="U81" s="83" t="s">
        <v>25</v>
      </c>
      <c r="V81" s="83"/>
      <c r="W81" s="83"/>
      <c r="X81" s="83"/>
      <c r="Y81" s="83"/>
      <c r="Z81" s="83" t="s">
        <v>25</v>
      </c>
      <c r="AA81" s="83"/>
      <c r="AB81" s="83"/>
    </row>
    <row r="82" spans="1:30" s="11" customFormat="1" ht="12" hidden="1" customHeight="1" x14ac:dyDescent="0.2">
      <c r="A82" s="155" t="s">
        <v>62</v>
      </c>
      <c r="B82" s="156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90"/>
      <c r="AB82" s="90"/>
      <c r="AC82" s="12"/>
      <c r="AD82" s="12"/>
    </row>
    <row r="83" spans="1:30" ht="12" hidden="1" customHeight="1" x14ac:dyDescent="0.2">
      <c r="A83" s="89">
        <v>1</v>
      </c>
      <c r="B83" s="89">
        <v>2</v>
      </c>
      <c r="C83" s="89">
        <v>3</v>
      </c>
      <c r="D83" s="89">
        <v>4</v>
      </c>
      <c r="E83" s="89">
        <v>5</v>
      </c>
      <c r="F83" s="89">
        <v>6</v>
      </c>
      <c r="G83" s="89">
        <v>11</v>
      </c>
      <c r="H83" s="89">
        <v>12</v>
      </c>
      <c r="I83" s="89">
        <v>13</v>
      </c>
      <c r="J83" s="89">
        <v>14</v>
      </c>
      <c r="K83" s="89">
        <v>15</v>
      </c>
      <c r="L83" s="89">
        <v>16</v>
      </c>
      <c r="M83" s="89">
        <v>17</v>
      </c>
      <c r="N83" s="89">
        <v>18</v>
      </c>
      <c r="O83" s="89">
        <v>19</v>
      </c>
      <c r="P83" s="89">
        <v>20</v>
      </c>
      <c r="Q83" s="64">
        <v>21</v>
      </c>
      <c r="R83" s="89">
        <v>22</v>
      </c>
      <c r="S83" s="89"/>
      <c r="T83" s="89"/>
      <c r="U83" s="89">
        <v>23</v>
      </c>
      <c r="V83" s="89"/>
      <c r="W83" s="89"/>
      <c r="X83" s="89"/>
      <c r="Y83" s="89"/>
      <c r="Z83" s="89">
        <v>24</v>
      </c>
      <c r="AA83" s="89"/>
      <c r="AB83" s="89"/>
    </row>
    <row r="84" spans="1:30" ht="12" hidden="1" customHeight="1" x14ac:dyDescent="0.2">
      <c r="A84" s="85" t="s">
        <v>61</v>
      </c>
      <c r="B84" s="154" t="s">
        <v>35</v>
      </c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86"/>
      <c r="AB84" s="86"/>
    </row>
    <row r="85" spans="1:30" ht="12" hidden="1" customHeight="1" x14ac:dyDescent="0.2">
      <c r="A85" s="32" t="s">
        <v>57</v>
      </c>
      <c r="B85" s="148" t="s">
        <v>22</v>
      </c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84"/>
      <c r="AB85" s="84"/>
    </row>
    <row r="86" spans="1:30" ht="12" hidden="1" customHeight="1" x14ac:dyDescent="0.2">
      <c r="A86" s="89"/>
      <c r="B86" s="89"/>
      <c r="C86" s="89"/>
      <c r="D86" s="89"/>
      <c r="E86" s="33" t="s">
        <v>23</v>
      </c>
      <c r="F86" s="33" t="s">
        <v>23</v>
      </c>
      <c r="G86" s="33"/>
      <c r="H86" s="33"/>
      <c r="I86" s="33"/>
      <c r="J86" s="89"/>
      <c r="K86" s="89"/>
      <c r="L86" s="34"/>
      <c r="M86" s="34"/>
      <c r="N86" s="89"/>
      <c r="O86" s="89"/>
      <c r="P86" s="89"/>
      <c r="Q86" s="64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</row>
    <row r="87" spans="1:30" ht="12" hidden="1" customHeight="1" x14ac:dyDescent="0.2">
      <c r="A87" s="146" t="s">
        <v>55</v>
      </c>
      <c r="B87" s="146"/>
      <c r="C87" s="146"/>
      <c r="D87" s="85"/>
      <c r="E87" s="85" t="s">
        <v>48</v>
      </c>
      <c r="F87" s="85" t="s">
        <v>48</v>
      </c>
      <c r="G87" s="85"/>
      <c r="H87" s="85"/>
      <c r="I87" s="85"/>
      <c r="J87" s="85"/>
      <c r="K87" s="85"/>
      <c r="L87" s="35"/>
      <c r="M87" s="35"/>
      <c r="N87" s="85"/>
      <c r="O87" s="85"/>
      <c r="P87" s="85"/>
      <c r="Q87" s="70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</row>
    <row r="88" spans="1:30" ht="12" hidden="1" customHeight="1" x14ac:dyDescent="0.2">
      <c r="A88" s="32" t="s">
        <v>60</v>
      </c>
      <c r="B88" s="148" t="s">
        <v>59</v>
      </c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84"/>
      <c r="AB88" s="84"/>
    </row>
    <row r="89" spans="1:30" ht="12" hidden="1" customHeight="1" x14ac:dyDescent="0.2">
      <c r="A89" s="146" t="s">
        <v>58</v>
      </c>
      <c r="B89" s="146"/>
      <c r="C89" s="146"/>
      <c r="D89" s="89" t="e">
        <f>SUM(#REF!)</f>
        <v>#REF!</v>
      </c>
      <c r="E89" s="89" t="s">
        <v>48</v>
      </c>
      <c r="F89" s="89" t="s">
        <v>48</v>
      </c>
      <c r="G89" s="89"/>
      <c r="H89" s="89"/>
      <c r="I89" s="89" t="e">
        <f>SUM(#REF!)</f>
        <v>#REF!</v>
      </c>
      <c r="J89" s="89" t="e">
        <f>SUM(#REF!)</f>
        <v>#REF!</v>
      </c>
      <c r="K89" s="85" t="e">
        <f>SUM(#REF!)</f>
        <v>#REF!</v>
      </c>
      <c r="L89" s="35"/>
      <c r="M89" s="35"/>
      <c r="N89" s="85"/>
      <c r="O89" s="85"/>
      <c r="P89" s="85" t="e">
        <f>SUM(#REF!)</f>
        <v>#REF!</v>
      </c>
      <c r="Q89" s="76" t="s">
        <v>25</v>
      </c>
      <c r="R89" s="85" t="e">
        <f>SUM(#REF!)</f>
        <v>#REF!</v>
      </c>
      <c r="S89" s="85"/>
      <c r="T89" s="85" t="e">
        <f>SUM(#REF!)</f>
        <v>#REF!</v>
      </c>
      <c r="U89" s="85" t="e">
        <f>SUM(#REF!)</f>
        <v>#REF!</v>
      </c>
      <c r="V89" s="85" t="e">
        <f>SUM(#REF!)</f>
        <v>#REF!</v>
      </c>
      <c r="W89" s="85" t="e">
        <f>SUM(#REF!)</f>
        <v>#REF!</v>
      </c>
      <c r="X89" s="85" t="e">
        <f>SUM(#REF!)</f>
        <v>#REF!</v>
      </c>
      <c r="Y89" s="85" t="e">
        <f>SUM(#REF!)</f>
        <v>#REF!</v>
      </c>
      <c r="Z89" s="85" t="e">
        <f>SUM(#REF!)</f>
        <v>#REF!</v>
      </c>
      <c r="AA89" s="84" t="s">
        <v>25</v>
      </c>
      <c r="AB89" s="84" t="s">
        <v>25</v>
      </c>
    </row>
    <row r="90" spans="1:30" ht="12" hidden="1" customHeight="1" x14ac:dyDescent="0.2">
      <c r="A90" s="85" t="s">
        <v>57</v>
      </c>
      <c r="B90" s="148" t="s">
        <v>56</v>
      </c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84" t="s">
        <v>25</v>
      </c>
      <c r="AB90" s="84" t="s">
        <v>25</v>
      </c>
    </row>
    <row r="91" spans="1:30" ht="12" hidden="1" customHeight="1" x14ac:dyDescent="0.2">
      <c r="A91" s="153" t="s">
        <v>55</v>
      </c>
      <c r="B91" s="153"/>
      <c r="C91" s="153"/>
      <c r="D91" s="83">
        <v>0</v>
      </c>
      <c r="E91" s="83" t="s">
        <v>48</v>
      </c>
      <c r="F91" s="83" t="s">
        <v>48</v>
      </c>
      <c r="G91" s="83">
        <v>0</v>
      </c>
      <c r="H91" s="83">
        <v>0</v>
      </c>
      <c r="I91" s="83">
        <v>0</v>
      </c>
      <c r="J91" s="83">
        <v>0</v>
      </c>
      <c r="K91" s="83">
        <v>0</v>
      </c>
      <c r="L91" s="83">
        <v>0</v>
      </c>
      <c r="M91" s="83">
        <v>0</v>
      </c>
      <c r="N91" s="83">
        <v>0</v>
      </c>
      <c r="O91" s="83">
        <v>0</v>
      </c>
      <c r="P91" s="83" t="s">
        <v>25</v>
      </c>
      <c r="Q91" s="75" t="s">
        <v>25</v>
      </c>
      <c r="R91" s="83" t="s">
        <v>25</v>
      </c>
      <c r="S91" s="83"/>
      <c r="T91" s="83"/>
      <c r="U91" s="83" t="s">
        <v>25</v>
      </c>
      <c r="V91" s="83"/>
      <c r="W91" s="83"/>
      <c r="X91" s="83"/>
      <c r="Y91" s="83"/>
      <c r="Z91" s="83" t="s">
        <v>25</v>
      </c>
      <c r="AA91" s="84" t="s">
        <v>25</v>
      </c>
      <c r="AB91" s="84" t="s">
        <v>25</v>
      </c>
    </row>
    <row r="92" spans="1:30" s="13" customFormat="1" ht="12" hidden="1" customHeight="1" x14ac:dyDescent="0.25">
      <c r="A92" s="37" t="s">
        <v>54</v>
      </c>
      <c r="B92" s="154" t="s">
        <v>37</v>
      </c>
      <c r="C92" s="154"/>
      <c r="D92" s="154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84" t="s">
        <v>25</v>
      </c>
      <c r="AB92" s="84" t="s">
        <v>25</v>
      </c>
      <c r="AC92" s="14"/>
      <c r="AD92" s="14"/>
    </row>
    <row r="93" spans="1:30" s="13" customFormat="1" ht="12" hidden="1" customHeight="1" x14ac:dyDescent="0.25">
      <c r="A93" s="83"/>
      <c r="B93" s="83"/>
      <c r="C93" s="83"/>
      <c r="D93" s="83"/>
      <c r="E93" s="38" t="s">
        <v>23</v>
      </c>
      <c r="F93" s="38" t="s">
        <v>23</v>
      </c>
      <c r="G93" s="38"/>
      <c r="H93" s="38"/>
      <c r="I93" s="38"/>
      <c r="J93" s="83"/>
      <c r="K93" s="83"/>
      <c r="L93" s="83"/>
      <c r="M93" s="83"/>
      <c r="N93" s="83"/>
      <c r="O93" s="83"/>
      <c r="P93" s="83"/>
      <c r="Q93" s="75"/>
      <c r="R93" s="83"/>
      <c r="S93" s="83"/>
      <c r="T93" s="83"/>
      <c r="U93" s="83"/>
      <c r="V93" s="83"/>
      <c r="W93" s="83"/>
      <c r="X93" s="83"/>
      <c r="Y93" s="83"/>
      <c r="Z93" s="83"/>
      <c r="AA93" s="84" t="s">
        <v>25</v>
      </c>
      <c r="AB93" s="84" t="s">
        <v>25</v>
      </c>
      <c r="AC93" s="14"/>
      <c r="AD93" s="14"/>
    </row>
    <row r="94" spans="1:30" s="13" customFormat="1" ht="12" hidden="1" customHeight="1" x14ac:dyDescent="0.25">
      <c r="A94" s="153" t="s">
        <v>53</v>
      </c>
      <c r="B94" s="153"/>
      <c r="C94" s="153"/>
      <c r="D94" s="83"/>
      <c r="E94" s="83" t="s">
        <v>23</v>
      </c>
      <c r="F94" s="83" t="s">
        <v>23</v>
      </c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75"/>
      <c r="R94" s="83"/>
      <c r="S94" s="83"/>
      <c r="T94" s="83"/>
      <c r="U94" s="83"/>
      <c r="V94" s="83"/>
      <c r="W94" s="83"/>
      <c r="X94" s="83"/>
      <c r="Y94" s="83"/>
      <c r="Z94" s="83"/>
      <c r="AA94" s="84" t="s">
        <v>25</v>
      </c>
      <c r="AB94" s="84" t="s">
        <v>25</v>
      </c>
      <c r="AC94" s="14"/>
      <c r="AD94" s="14"/>
    </row>
    <row r="95" spans="1:30" s="13" customFormat="1" ht="12" hidden="1" customHeight="1" x14ac:dyDescent="0.25">
      <c r="A95" s="83" t="s">
        <v>52</v>
      </c>
      <c r="B95" s="153" t="s">
        <v>51</v>
      </c>
      <c r="C95" s="153"/>
      <c r="D95" s="153"/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3"/>
      <c r="Y95" s="153"/>
      <c r="Z95" s="153"/>
      <c r="AA95" s="84" t="s">
        <v>25</v>
      </c>
      <c r="AB95" s="84" t="s">
        <v>25</v>
      </c>
      <c r="AC95" s="14"/>
      <c r="AD95" s="14"/>
    </row>
    <row r="96" spans="1:30" s="13" customFormat="1" ht="12" hidden="1" customHeight="1" x14ac:dyDescent="0.25">
      <c r="A96" s="83"/>
      <c r="B96" s="83"/>
      <c r="C96" s="83"/>
      <c r="D96" s="83"/>
      <c r="E96" s="38" t="s">
        <v>23</v>
      </c>
      <c r="F96" s="38" t="s">
        <v>23</v>
      </c>
      <c r="G96" s="38"/>
      <c r="H96" s="38"/>
      <c r="I96" s="38"/>
      <c r="J96" s="83"/>
      <c r="K96" s="83"/>
      <c r="L96" s="83"/>
      <c r="M96" s="83"/>
      <c r="N96" s="83"/>
      <c r="O96" s="83"/>
      <c r="P96" s="83"/>
      <c r="Q96" s="75"/>
      <c r="R96" s="83"/>
      <c r="S96" s="83"/>
      <c r="T96" s="83"/>
      <c r="U96" s="83"/>
      <c r="V96" s="83"/>
      <c r="W96" s="83"/>
      <c r="X96" s="83"/>
      <c r="Y96" s="83"/>
      <c r="Z96" s="83"/>
      <c r="AA96" s="84" t="s">
        <v>25</v>
      </c>
      <c r="AB96" s="84" t="s">
        <v>25</v>
      </c>
      <c r="AC96" s="14"/>
      <c r="AD96" s="14"/>
    </row>
    <row r="97" spans="1:30" s="13" customFormat="1" ht="12" hidden="1" customHeight="1" x14ac:dyDescent="0.25">
      <c r="A97" s="153" t="s">
        <v>50</v>
      </c>
      <c r="B97" s="153"/>
      <c r="C97" s="153"/>
      <c r="D97" s="83"/>
      <c r="E97" s="83" t="s">
        <v>23</v>
      </c>
      <c r="F97" s="83" t="s">
        <v>23</v>
      </c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75"/>
      <c r="R97" s="83"/>
      <c r="S97" s="83"/>
      <c r="T97" s="83"/>
      <c r="U97" s="83"/>
      <c r="V97" s="83"/>
      <c r="W97" s="83"/>
      <c r="X97" s="83"/>
      <c r="Y97" s="83"/>
      <c r="Z97" s="83"/>
      <c r="AA97" s="84" t="s">
        <v>25</v>
      </c>
      <c r="AB97" s="84" t="s">
        <v>25</v>
      </c>
      <c r="AC97" s="14"/>
      <c r="AD97" s="14"/>
    </row>
    <row r="98" spans="1:30" s="13" customFormat="1" ht="12" hidden="1" customHeight="1" x14ac:dyDescent="0.25">
      <c r="A98" s="153" t="s">
        <v>49</v>
      </c>
      <c r="B98" s="153"/>
      <c r="C98" s="153"/>
      <c r="D98" s="83" t="e">
        <f>D89</f>
        <v>#REF!</v>
      </c>
      <c r="E98" s="83" t="s">
        <v>23</v>
      </c>
      <c r="F98" s="83" t="s">
        <v>23</v>
      </c>
      <c r="G98" s="83">
        <v>0</v>
      </c>
      <c r="H98" s="83">
        <v>0</v>
      </c>
      <c r="I98" s="83" t="e">
        <f>I89</f>
        <v>#REF!</v>
      </c>
      <c r="J98" s="83" t="e">
        <f>J89</f>
        <v>#REF!</v>
      </c>
      <c r="K98" s="83" t="e">
        <f>K89</f>
        <v>#REF!</v>
      </c>
      <c r="L98" s="83">
        <f>L91</f>
        <v>0</v>
      </c>
      <c r="M98" s="83">
        <f>M91</f>
        <v>0</v>
      </c>
      <c r="N98" s="83">
        <f>N91</f>
        <v>0</v>
      </c>
      <c r="O98" s="83">
        <f>O91</f>
        <v>0</v>
      </c>
      <c r="P98" s="83" t="e">
        <f>P89</f>
        <v>#REF!</v>
      </c>
      <c r="Q98" s="75" t="s">
        <v>25</v>
      </c>
      <c r="R98" s="83" t="e">
        <f t="shared" ref="R98:Z98" si="16">R89</f>
        <v>#REF!</v>
      </c>
      <c r="S98" s="83"/>
      <c r="T98" s="83" t="e">
        <f t="shared" si="16"/>
        <v>#REF!</v>
      </c>
      <c r="U98" s="83" t="e">
        <f t="shared" si="16"/>
        <v>#REF!</v>
      </c>
      <c r="V98" s="83" t="e">
        <f t="shared" si="16"/>
        <v>#REF!</v>
      </c>
      <c r="W98" s="83" t="e">
        <f t="shared" si="16"/>
        <v>#REF!</v>
      </c>
      <c r="X98" s="83" t="e">
        <f t="shared" si="16"/>
        <v>#REF!</v>
      </c>
      <c r="Y98" s="83" t="e">
        <f t="shared" si="16"/>
        <v>#REF!</v>
      </c>
      <c r="Z98" s="83" t="e">
        <f t="shared" si="16"/>
        <v>#REF!</v>
      </c>
      <c r="AA98" s="84" t="s">
        <v>25</v>
      </c>
      <c r="AB98" s="84" t="s">
        <v>25</v>
      </c>
      <c r="AC98" s="14"/>
      <c r="AD98" s="14"/>
    </row>
    <row r="99" spans="1:30" s="13" customFormat="1" ht="12" hidden="1" customHeight="1" x14ac:dyDescent="0.25">
      <c r="A99" s="161" t="s">
        <v>43</v>
      </c>
      <c r="B99" s="161"/>
      <c r="C99" s="161"/>
      <c r="D99" s="87">
        <v>0</v>
      </c>
      <c r="E99" s="87" t="s">
        <v>48</v>
      </c>
      <c r="F99" s="87" t="s">
        <v>48</v>
      </c>
      <c r="G99" s="87">
        <v>0</v>
      </c>
      <c r="H99" s="87">
        <v>0</v>
      </c>
      <c r="I99" s="87">
        <v>0</v>
      </c>
      <c r="J99" s="87">
        <v>0</v>
      </c>
      <c r="K99" s="87">
        <v>0</v>
      </c>
      <c r="L99" s="87">
        <f>L81+L98</f>
        <v>0</v>
      </c>
      <c r="M99" s="87">
        <f>M81+M98</f>
        <v>0</v>
      </c>
      <c r="N99" s="87">
        <f>N81+N98</f>
        <v>0</v>
      </c>
      <c r="O99" s="87">
        <f>O81+O98</f>
        <v>0</v>
      </c>
      <c r="P99" s="87">
        <v>0</v>
      </c>
      <c r="Q99" s="74" t="s">
        <v>25</v>
      </c>
      <c r="R99" s="87">
        <v>0</v>
      </c>
      <c r="S99" s="87">
        <v>0</v>
      </c>
      <c r="T99" s="87">
        <v>0</v>
      </c>
      <c r="U99" s="87">
        <v>0</v>
      </c>
      <c r="V99" s="87">
        <v>0</v>
      </c>
      <c r="W99" s="87">
        <v>0</v>
      </c>
      <c r="X99" s="87">
        <v>0</v>
      </c>
      <c r="Y99" s="87">
        <v>0</v>
      </c>
      <c r="Z99" s="87">
        <v>0</v>
      </c>
      <c r="AA99" s="41" t="s">
        <v>23</v>
      </c>
      <c r="AB99" s="41" t="s">
        <v>23</v>
      </c>
      <c r="AC99" s="14"/>
      <c r="AD99" s="14"/>
    </row>
    <row r="100" spans="1:30" s="45" customFormat="1" ht="14.25" customHeight="1" x14ac:dyDescent="0.2">
      <c r="A100" s="159" t="s">
        <v>44</v>
      </c>
      <c r="B100" s="159"/>
      <c r="C100" s="159"/>
      <c r="D100" s="88">
        <f>D69+D99+D35</f>
        <v>2044.2877200000003</v>
      </c>
      <c r="E100" s="88" t="e">
        <f>E69+E99</f>
        <v>#REF!</v>
      </c>
      <c r="F100" s="88" t="e">
        <f>F69+F99</f>
        <v>#REF!</v>
      </c>
      <c r="G100" s="88" t="e">
        <f>G69+G99</f>
        <v>#REF!</v>
      </c>
      <c r="H100" s="88" t="e">
        <f>H69+H99</f>
        <v>#REF!</v>
      </c>
      <c r="I100" s="88">
        <f>I69+I99+I35</f>
        <v>1867.2600000000002</v>
      </c>
      <c r="J100" s="88">
        <f>J69+J99+J35</f>
        <v>2044.2877200000003</v>
      </c>
      <c r="K100" s="88">
        <f t="shared" ref="K100:Z100" si="17">K69+K99+K35</f>
        <v>0</v>
      </c>
      <c r="L100" s="88">
        <f t="shared" si="17"/>
        <v>0</v>
      </c>
      <c r="M100" s="88">
        <f t="shared" si="17"/>
        <v>0</v>
      </c>
      <c r="N100" s="88">
        <f t="shared" si="17"/>
        <v>177.02771999999999</v>
      </c>
      <c r="O100" s="88">
        <f t="shared" si="17"/>
        <v>0</v>
      </c>
      <c r="P100" s="88">
        <f t="shared" si="17"/>
        <v>78.4481916874918</v>
      </c>
      <c r="Q100" s="72" t="s">
        <v>25</v>
      </c>
      <c r="R100" s="88">
        <f t="shared" si="17"/>
        <v>10.838510000000001</v>
      </c>
      <c r="S100" s="88">
        <f t="shared" si="17"/>
        <v>9.1851779661016941</v>
      </c>
      <c r="T100" s="88">
        <f t="shared" si="17"/>
        <v>86.491309799999996</v>
      </c>
      <c r="U100" s="88">
        <f t="shared" si="17"/>
        <v>0</v>
      </c>
      <c r="V100" s="88">
        <f t="shared" si="17"/>
        <v>186.72602000000001</v>
      </c>
      <c r="W100" s="88">
        <f t="shared" si="17"/>
        <v>27.275120000000001</v>
      </c>
      <c r="X100" s="88">
        <f t="shared" si="17"/>
        <v>8.2399999999999984</v>
      </c>
      <c r="Y100" s="88">
        <f t="shared" si="17"/>
        <v>308.73244979999998</v>
      </c>
      <c r="Z100" s="88">
        <f t="shared" si="17"/>
        <v>281.45732980000002</v>
      </c>
      <c r="AA100" s="41" t="s">
        <v>23</v>
      </c>
      <c r="AB100" s="41" t="s">
        <v>23</v>
      </c>
      <c r="AC100" s="44"/>
      <c r="AD100" s="44"/>
    </row>
    <row r="101" spans="1:30" s="43" customFormat="1" ht="12.75" customHeight="1" x14ac:dyDescent="0.2">
      <c r="A101" s="160" t="s">
        <v>45</v>
      </c>
      <c r="B101" s="160"/>
      <c r="C101" s="10"/>
      <c r="D101" s="27"/>
      <c r="E101" s="10"/>
      <c r="F101" s="10"/>
      <c r="G101" s="5"/>
      <c r="H101" s="5"/>
      <c r="I101" s="5"/>
      <c r="J101" s="48"/>
      <c r="K101" s="5"/>
      <c r="L101" s="4"/>
      <c r="M101" s="4"/>
      <c r="N101" s="5"/>
      <c r="O101" s="5"/>
      <c r="P101" s="5"/>
      <c r="Q101" s="77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42"/>
      <c r="AD101" s="42"/>
    </row>
    <row r="102" spans="1:30" ht="17.25" customHeight="1" x14ac:dyDescent="0.2">
      <c r="A102" s="7" t="s">
        <v>46</v>
      </c>
      <c r="B102" s="9"/>
      <c r="C102" s="6"/>
      <c r="D102" s="28"/>
      <c r="E102" s="6"/>
      <c r="F102" s="6"/>
      <c r="G102" s="5"/>
      <c r="H102" s="5"/>
      <c r="I102" s="5"/>
      <c r="J102" s="5"/>
      <c r="K102" s="5"/>
      <c r="L102" s="4"/>
      <c r="M102" s="8"/>
      <c r="N102" s="5"/>
      <c r="O102" s="5"/>
      <c r="P102" s="5"/>
      <c r="Q102" s="77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30" ht="17.25" customHeight="1" x14ac:dyDescent="0.2">
      <c r="A103" s="7" t="s">
        <v>47</v>
      </c>
      <c r="B103" s="7"/>
      <c r="C103" s="6"/>
      <c r="D103" s="28"/>
      <c r="E103" s="6"/>
      <c r="F103" s="6"/>
      <c r="G103" s="5"/>
      <c r="H103" s="5"/>
      <c r="I103" s="5"/>
      <c r="J103" s="5"/>
      <c r="K103" s="5"/>
      <c r="L103" s="4"/>
      <c r="M103" s="4"/>
      <c r="N103" s="5"/>
      <c r="O103" s="5"/>
      <c r="P103" s="5"/>
      <c r="Q103" s="77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30" ht="17.25" customHeight="1" x14ac:dyDescent="0.2">
      <c r="A104" s="7"/>
      <c r="B104" s="7"/>
      <c r="C104" s="6"/>
      <c r="D104" s="28"/>
      <c r="E104" s="6"/>
      <c r="F104" s="6"/>
      <c r="G104" s="5"/>
      <c r="H104" s="5"/>
      <c r="I104" s="5"/>
      <c r="J104" s="5"/>
      <c r="K104" s="5"/>
      <c r="L104" s="4"/>
      <c r="M104" s="4"/>
      <c r="N104" s="5"/>
      <c r="O104" s="5"/>
      <c r="P104" s="5"/>
      <c r="Q104" s="77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</sheetData>
  <mergeCells count="109">
    <mergeCell ref="A99:C99"/>
    <mergeCell ref="A100:C100"/>
    <mergeCell ref="A101:B101"/>
    <mergeCell ref="A67:C67"/>
    <mergeCell ref="A87:C87"/>
    <mergeCell ref="B88:Z88"/>
    <mergeCell ref="A89:C89"/>
    <mergeCell ref="B90:Z90"/>
    <mergeCell ref="A97:C97"/>
    <mergeCell ref="B72:Z72"/>
    <mergeCell ref="A74:C74"/>
    <mergeCell ref="B75:Z75"/>
    <mergeCell ref="A77:C77"/>
    <mergeCell ref="B78:Z78"/>
    <mergeCell ref="A80:C80"/>
    <mergeCell ref="A81:C81"/>
    <mergeCell ref="A82:Z82"/>
    <mergeCell ref="B84:Z84"/>
    <mergeCell ref="A31:C31"/>
    <mergeCell ref="B32:AB32"/>
    <mergeCell ref="A33:C33"/>
    <mergeCell ref="B36:AB36"/>
    <mergeCell ref="A39:C39"/>
    <mergeCell ref="B40:AB40"/>
    <mergeCell ref="A41:C41"/>
    <mergeCell ref="B42:AB42"/>
    <mergeCell ref="A43:C43"/>
    <mergeCell ref="A2:AB2"/>
    <mergeCell ref="A1:AB1"/>
    <mergeCell ref="B46:AB46"/>
    <mergeCell ref="A69:C69"/>
    <mergeCell ref="A68:C68"/>
    <mergeCell ref="B85:Z85"/>
    <mergeCell ref="A98:C98"/>
    <mergeCell ref="A91:C91"/>
    <mergeCell ref="B92:Z92"/>
    <mergeCell ref="A94:C94"/>
    <mergeCell ref="B95:Z95"/>
    <mergeCell ref="B38:AB38"/>
    <mergeCell ref="A44:C44"/>
    <mergeCell ref="B37:AB37"/>
    <mergeCell ref="B45:AB45"/>
    <mergeCell ref="A57:C57"/>
    <mergeCell ref="B58:AB58"/>
    <mergeCell ref="B59:Z59"/>
    <mergeCell ref="A60:C60"/>
    <mergeCell ref="B62:AB62"/>
    <mergeCell ref="A64:C64"/>
    <mergeCell ref="B65:Z65"/>
    <mergeCell ref="B70:AB70"/>
    <mergeCell ref="B71:Z71"/>
    <mergeCell ref="AD6:AD9"/>
    <mergeCell ref="P6:P9"/>
    <mergeCell ref="Q6:Q9"/>
    <mergeCell ref="W6:W9"/>
    <mergeCell ref="Z6:Z9"/>
    <mergeCell ref="U6:U9"/>
    <mergeCell ref="X6:X9"/>
    <mergeCell ref="C6:C9"/>
    <mergeCell ref="H6:H9"/>
    <mergeCell ref="D6:F6"/>
    <mergeCell ref="O7:O9"/>
    <mergeCell ref="E8:E9"/>
    <mergeCell ref="T6:T9"/>
    <mergeCell ref="I6:I9"/>
    <mergeCell ref="K7:K9"/>
    <mergeCell ref="E7:F7"/>
    <mergeCell ref="L6:O6"/>
    <mergeCell ref="G6:G9"/>
    <mergeCell ref="J6:K6"/>
    <mergeCell ref="L7:L9"/>
    <mergeCell ref="M7:M9"/>
    <mergeCell ref="D7:D9"/>
    <mergeCell ref="Y6:Y9"/>
    <mergeCell ref="V6:V9"/>
    <mergeCell ref="S6:S9"/>
    <mergeCell ref="B20:AB20"/>
    <mergeCell ref="B21:AB21"/>
    <mergeCell ref="B11:AB11"/>
    <mergeCell ref="A35:C35"/>
    <mergeCell ref="R6:R9"/>
    <mergeCell ref="A23:C23"/>
    <mergeCell ref="B24:AB24"/>
    <mergeCell ref="A25:C25"/>
    <mergeCell ref="B26:AB26"/>
    <mergeCell ref="A27:C27"/>
    <mergeCell ref="B28:AB28"/>
    <mergeCell ref="A29:C29"/>
    <mergeCell ref="B30:AB30"/>
    <mergeCell ref="A3:AB3"/>
    <mergeCell ref="AA7:AA9"/>
    <mergeCell ref="AB7:AB9"/>
    <mergeCell ref="AA6:AB6"/>
    <mergeCell ref="A5:AB5"/>
    <mergeCell ref="A4:AB4"/>
    <mergeCell ref="N7:N9"/>
    <mergeCell ref="A34:C34"/>
    <mergeCell ref="A14:C14"/>
    <mergeCell ref="A18:C18"/>
    <mergeCell ref="A6:A9"/>
    <mergeCell ref="B6:B9"/>
    <mergeCell ref="A16:C16"/>
    <mergeCell ref="A19:C19"/>
    <mergeCell ref="B15:AB15"/>
    <mergeCell ref="B17:AB17"/>
    <mergeCell ref="B12:AB12"/>
    <mergeCell ref="B13:AB13"/>
    <mergeCell ref="J7:J9"/>
    <mergeCell ref="F8:F9"/>
  </mergeCells>
  <phoneticPr fontId="11" type="noConversion"/>
  <pageMargins left="0.59055118110236227" right="0" top="0.98425196850393704" bottom="0.98425196850393704" header="0.27559055118110237" footer="0.23622047244094491"/>
  <pageSetup paperSize="9" scale="50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5.1</vt:lpstr>
      <vt:lpstr>'5.1'!Область_печати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2016-05-24T07:08:28Z</cp:lastPrinted>
  <dcterms:created xsi:type="dcterms:W3CDTF">2006-09-16T00:00:00Z</dcterms:created>
  <dcterms:modified xsi:type="dcterms:W3CDTF">2025-07-03T12:43:55Z</dcterms:modified>
</cp:coreProperties>
</file>