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12.21" sheetId="1" r:id="rId1"/>
  </sheets>
  <definedNames>
    <definedName name="_xlnm.Print_Titles" localSheetId="0">'01.12.21'!$7:$9</definedName>
    <definedName name="_xlnm.Print_Area" localSheetId="0">'01.12.21'!$A$4:$Q$34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<sst xmlns="http://schemas.openxmlformats.org/spreadsheetml/2006/main" count="44" uniqueCount="44">
  <si>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</si>
  <si>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</si>
  <si>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</si>
  <si>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</si>
  <si>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</si>
  <si>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</si>
  <si>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</si>
  <si>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</si>
  <si>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</si>
  <si>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</si>
  <si>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</si>
  <si>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</si>
  <si>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</si>
  <si>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</si>
  <si>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</si>
  <si>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</si>
  <si>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</si>
  <si>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</si>
  <si>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</si>
  <si>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</si>
  <si>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</si>
  <si>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</si>
  <si>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</si>
  <si>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</si>
  <si>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</si>
  <si>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</si>
  <si>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</si>
  <si>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</si>
  <si>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2021 рік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</si>
  <si>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</si>
  <si>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</si>
  <si>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</si>
  <si>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</si>
  <si>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</si>
  <si>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</si>
  <si>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</si>
  <si>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</si>
  <si>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</si>
  <si>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</si>
  <si>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Уточнений план  на рік</t>
  </si>
  <si>
    <t>АНАЛІЗ виконання доходів Глухівської міської територіальної громади  станом на 01.12.2021 рік (загальний фонд) тис.грн.</t>
  </si>
  <si>
    <t>План на січень-листопад</t>
  </si>
  <si>
    <t>+/- до плану на січень-листопад 2021</t>
  </si>
  <si>
    <t>Виконано за січень-листопад 2020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</si>
</sst>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left" wrapText="1"/>
    </xf>
    <xf numFmtId="210" fontId="22" fillId="0" borderId="0" xfId="0" applyNumberFormat="1" applyFont="1" applyFill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24" fillId="0" borderId="0" xfId="0" applyNumberFormat="1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210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210" fontId="25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0" fontId="31" fillId="0" borderId="10" xfId="0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 applyProtection="1">
      <alignment horizontal="center" wrapText="1"/>
      <protection locked="0"/>
    </xf>
    <xf numFmtId="49" fontId="31" fillId="0" borderId="12" xfId="0" applyNumberFormat="1" applyFont="1" applyFill="1" applyBorder="1" applyAlignment="1" applyProtection="1">
      <alignment horizontal="center" wrapText="1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29">
      <selection activeCell="J12" sqref="J12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6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6.0039062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40" t="s">
        <v>40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35"/>
      <c r="S4" s="35"/>
    </row>
    <row r="5" spans="2:19" ht="13.5" customHeight="1" hidden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32"/>
      <c r="N5" s="32"/>
      <c r="O5" s="20"/>
      <c r="P5" s="20"/>
      <c r="Q5" s="11"/>
      <c r="R5" s="35"/>
      <c r="S5" s="35"/>
    </row>
    <row r="6" spans="2:19" ht="2.25" customHeight="1" hidden="1">
      <c r="B6" s="143" t="s">
        <v>4</v>
      </c>
      <c r="C6" s="143"/>
      <c r="D6" s="143"/>
      <c r="E6" s="143"/>
      <c r="F6" s="143"/>
      <c r="G6" s="143"/>
      <c r="H6" s="143"/>
      <c r="I6" s="144"/>
      <c r="J6" s="144"/>
      <c r="K6" s="144"/>
      <c r="L6" s="144"/>
      <c r="M6" s="33"/>
      <c r="N6" s="33"/>
      <c r="O6" s="33"/>
      <c r="P6" s="33"/>
      <c r="Q6" s="11"/>
      <c r="R6" s="35"/>
      <c r="S6" s="35"/>
    </row>
    <row r="7" spans="2:19" ht="34.5" customHeight="1">
      <c r="B7" s="134" t="s">
        <v>0</v>
      </c>
      <c r="C7" s="134"/>
      <c r="D7" s="134"/>
      <c r="E7" s="134"/>
      <c r="F7" s="134"/>
      <c r="G7" s="134"/>
      <c r="H7" s="145" t="s">
        <v>27</v>
      </c>
      <c r="I7" s="137" t="s">
        <v>28</v>
      </c>
      <c r="J7" s="138"/>
      <c r="K7" s="138"/>
      <c r="L7" s="138"/>
      <c r="M7" s="138"/>
      <c r="N7" s="139"/>
      <c r="O7" s="146" t="s">
        <v>43</v>
      </c>
      <c r="P7" s="147" t="s">
        <v>6</v>
      </c>
      <c r="Q7" s="148" t="s">
        <v>11</v>
      </c>
      <c r="R7" s="30"/>
      <c r="S7" s="30"/>
    </row>
    <row r="8" spans="2:19" ht="24" customHeight="1">
      <c r="B8" s="134"/>
      <c r="C8" s="134"/>
      <c r="D8" s="134"/>
      <c r="E8" s="134"/>
      <c r="F8" s="134"/>
      <c r="G8" s="134"/>
      <c r="H8" s="145"/>
      <c r="I8" s="149" t="s">
        <v>39</v>
      </c>
      <c r="J8" s="131" t="s">
        <v>41</v>
      </c>
      <c r="K8" s="132" t="s">
        <v>7</v>
      </c>
      <c r="L8" s="133" t="s">
        <v>9</v>
      </c>
      <c r="M8" s="135" t="s">
        <v>42</v>
      </c>
      <c r="N8" s="134" t="s">
        <v>3</v>
      </c>
      <c r="O8" s="146"/>
      <c r="P8" s="147"/>
      <c r="Q8" s="148"/>
      <c r="R8" s="30"/>
      <c r="S8" s="30"/>
    </row>
    <row r="9" spans="2:19" ht="118.5" customHeight="1">
      <c r="B9" s="134"/>
      <c r="C9" s="134"/>
      <c r="D9" s="134"/>
      <c r="E9" s="134"/>
      <c r="F9" s="134"/>
      <c r="G9" s="134"/>
      <c r="H9" s="145"/>
      <c r="I9" s="149"/>
      <c r="J9" s="131"/>
      <c r="K9" s="132"/>
      <c r="L9" s="133"/>
      <c r="M9" s="136"/>
      <c r="N9" s="134"/>
      <c r="O9" s="146"/>
      <c r="P9" s="147"/>
      <c r="Q9" s="148"/>
      <c r="R9" s="30"/>
      <c r="S9" s="30"/>
    </row>
    <row r="10" spans="2:19" ht="42.75" customHeight="1">
      <c r="B10" s="128" t="s">
        <v>23</v>
      </c>
      <c r="C10" s="128"/>
      <c r="D10" s="128"/>
      <c r="E10" s="128"/>
      <c r="F10" s="128"/>
      <c r="G10" s="129"/>
      <c r="H10" s="101">
        <v>11010000</v>
      </c>
      <c r="I10" s="91">
        <v>119400</v>
      </c>
      <c r="J10" s="91">
        <v>108059.2</v>
      </c>
      <c r="K10" s="91">
        <v>103964.6</v>
      </c>
      <c r="L10" s="92">
        <f aca="true" t="shared" si="0" ref="L10:L17">K10/J10*100</f>
        <v>96.21078075721458</v>
      </c>
      <c r="M10" s="92">
        <f aca="true" t="shared" si="1" ref="M10:M17">K10-J10</f>
        <v>-4094.5999999999913</v>
      </c>
      <c r="N10" s="92">
        <f aca="true" t="shared" si="2" ref="N10:N17">K10/I10*100</f>
        <v>87.07252931323283</v>
      </c>
      <c r="O10" s="91">
        <v>88161.5</v>
      </c>
      <c r="P10" s="92">
        <f>K10-O10</f>
        <v>15803.100000000006</v>
      </c>
      <c r="Q10" s="93">
        <f>K10/O10*100</f>
        <v>117.9251714183629</v>
      </c>
      <c r="R10" s="30"/>
      <c r="S10" s="30"/>
    </row>
    <row r="11" spans="2:19" ht="46.5" customHeight="1">
      <c r="B11" s="128" t="s">
        <v>30</v>
      </c>
      <c r="C11" s="128"/>
      <c r="D11" s="128"/>
      <c r="E11" s="128"/>
      <c r="F11" s="128"/>
      <c r="G11" s="129"/>
      <c r="H11" s="101">
        <v>11020000</v>
      </c>
      <c r="I11" s="91">
        <v>55</v>
      </c>
      <c r="J11" s="91">
        <v>55</v>
      </c>
      <c r="K11" s="91">
        <v>40</v>
      </c>
      <c r="L11" s="92">
        <f t="shared" si="0"/>
        <v>72.72727272727273</v>
      </c>
      <c r="M11" s="92">
        <f t="shared" si="1"/>
        <v>-15</v>
      </c>
      <c r="N11" s="92">
        <f t="shared" si="2"/>
        <v>72.72727272727273</v>
      </c>
      <c r="O11" s="91">
        <v>49.3</v>
      </c>
      <c r="P11" s="92">
        <f aca="true" t="shared" si="3" ref="P11:P34">K11-O11</f>
        <v>-9.299999999999997</v>
      </c>
      <c r="Q11" s="93">
        <f aca="true" t="shared" si="4" ref="Q11:Q34">K11/O11*100</f>
        <v>81.13590263691684</v>
      </c>
      <c r="R11" s="30"/>
      <c r="S11" s="30"/>
    </row>
    <row r="12" spans="2:19" ht="60.75" customHeight="1">
      <c r="B12" s="89"/>
      <c r="C12" s="89"/>
      <c r="D12" s="89"/>
      <c r="E12" s="89"/>
      <c r="F12" s="128" t="s">
        <v>24</v>
      </c>
      <c r="G12" s="128"/>
      <c r="H12" s="94">
        <v>13000000</v>
      </c>
      <c r="I12" s="95">
        <v>1845</v>
      </c>
      <c r="J12" s="95">
        <v>1796.8</v>
      </c>
      <c r="K12" s="95">
        <v>1897.3</v>
      </c>
      <c r="L12" s="92">
        <f t="shared" si="0"/>
        <v>105.59327693677649</v>
      </c>
      <c r="M12" s="92">
        <f t="shared" si="1"/>
        <v>100.5</v>
      </c>
      <c r="N12" s="92">
        <f t="shared" si="2"/>
        <v>102.83468834688347</v>
      </c>
      <c r="O12" s="95">
        <v>1742</v>
      </c>
      <c r="P12" s="92">
        <f t="shared" si="3"/>
        <v>155.29999999999995</v>
      </c>
      <c r="Q12" s="93">
        <f t="shared" si="4"/>
        <v>108.91504018369689</v>
      </c>
      <c r="R12" s="30"/>
      <c r="S12" s="30"/>
    </row>
    <row r="13" spans="2:19" ht="36" customHeight="1">
      <c r="B13" s="128" t="s">
        <v>31</v>
      </c>
      <c r="C13" s="128"/>
      <c r="D13" s="128"/>
      <c r="E13" s="128"/>
      <c r="F13" s="128"/>
      <c r="G13" s="129"/>
      <c r="H13" s="101">
        <v>14000000</v>
      </c>
      <c r="I13" s="91">
        <v>10000</v>
      </c>
      <c r="J13" s="91">
        <v>9329.9</v>
      </c>
      <c r="K13" s="96">
        <v>10078.2</v>
      </c>
      <c r="L13" s="92">
        <f t="shared" si="0"/>
        <v>108.02045037996122</v>
      </c>
      <c r="M13" s="92">
        <f t="shared" si="1"/>
        <v>748.3000000000011</v>
      </c>
      <c r="N13" s="92">
        <f t="shared" si="2"/>
        <v>100.78200000000001</v>
      </c>
      <c r="O13" s="91">
        <v>7947.4</v>
      </c>
      <c r="P13" s="92">
        <f t="shared" si="3"/>
        <v>2130.800000000001</v>
      </c>
      <c r="Q13" s="93">
        <f t="shared" si="4"/>
        <v>126.81128419357275</v>
      </c>
      <c r="R13" s="30"/>
      <c r="S13" s="30"/>
    </row>
    <row r="14" spans="2:19" ht="85.5" customHeight="1">
      <c r="B14" s="97"/>
      <c r="C14" s="97"/>
      <c r="D14" s="97"/>
      <c r="E14" s="128" t="s">
        <v>32</v>
      </c>
      <c r="F14" s="129"/>
      <c r="G14" s="129"/>
      <c r="H14" s="101">
        <v>18000000</v>
      </c>
      <c r="I14" s="91">
        <f>I15+I19+I21</f>
        <v>44987.8</v>
      </c>
      <c r="J14" s="91">
        <f>J15+J19+J21</f>
        <v>42128.5</v>
      </c>
      <c r="K14" s="91">
        <f>K15+K19+K21</f>
        <v>43712.7</v>
      </c>
      <c r="L14" s="92">
        <f t="shared" si="0"/>
        <v>103.76039972939932</v>
      </c>
      <c r="M14" s="92">
        <f t="shared" si="1"/>
        <v>1584.199999999997</v>
      </c>
      <c r="N14" s="92">
        <f t="shared" si="2"/>
        <v>97.16567602772305</v>
      </c>
      <c r="O14" s="91">
        <f>O15+O19+O21</f>
        <v>35047</v>
      </c>
      <c r="P14" s="92">
        <f t="shared" si="3"/>
        <v>8665.699999999997</v>
      </c>
      <c r="Q14" s="93">
        <f t="shared" si="4"/>
        <v>124.72593945273489</v>
      </c>
      <c r="R14" s="30"/>
      <c r="S14" s="30"/>
    </row>
    <row r="15" spans="2:19" s="14" customFormat="1" ht="30" customHeight="1">
      <c r="B15" s="97"/>
      <c r="C15" s="97"/>
      <c r="D15" s="97"/>
      <c r="E15" s="128" t="s">
        <v>14</v>
      </c>
      <c r="F15" s="129"/>
      <c r="G15" s="129"/>
      <c r="H15" s="101">
        <v>18010000</v>
      </c>
      <c r="I15" s="91">
        <f>I16+I17+I18</f>
        <v>22110</v>
      </c>
      <c r="J15" s="91">
        <f>J16+J17+J18</f>
        <v>21153.4</v>
      </c>
      <c r="K15" s="91">
        <f>K16+K17+K18</f>
        <v>22319.4</v>
      </c>
      <c r="L15" s="92">
        <f t="shared" si="0"/>
        <v>105.51211625554285</v>
      </c>
      <c r="M15" s="92">
        <f t="shared" si="1"/>
        <v>1166</v>
      </c>
      <c r="N15" s="92">
        <f t="shared" si="2"/>
        <v>100.9470827679783</v>
      </c>
      <c r="O15" s="91">
        <f>O16+O17+O18</f>
        <v>17831.9</v>
      </c>
      <c r="P15" s="92">
        <f t="shared" si="3"/>
        <v>4487.5</v>
      </c>
      <c r="Q15" s="93">
        <f t="shared" si="4"/>
        <v>125.16557405548483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8" t="s">
        <v>33</v>
      </c>
      <c r="G16" s="128"/>
      <c r="H16" s="94" t="s">
        <v>29</v>
      </c>
      <c r="I16" s="98">
        <v>1990</v>
      </c>
      <c r="J16" s="98">
        <v>1985</v>
      </c>
      <c r="K16" s="100">
        <v>2177.2</v>
      </c>
      <c r="L16" s="92">
        <f t="shared" si="0"/>
        <v>109.68261964735515</v>
      </c>
      <c r="M16" s="92">
        <f t="shared" si="1"/>
        <v>192.19999999999982</v>
      </c>
      <c r="N16" s="92">
        <f t="shared" si="2"/>
        <v>109.4070351758794</v>
      </c>
      <c r="O16" s="98">
        <v>1700.5</v>
      </c>
      <c r="P16" s="92">
        <f t="shared" si="3"/>
        <v>476.6999999999998</v>
      </c>
      <c r="Q16" s="93">
        <f t="shared" si="4"/>
        <v>128.032931490738</v>
      </c>
      <c r="R16" s="36"/>
      <c r="S16" s="36"/>
    </row>
    <row r="17" spans="2:19" ht="60" customHeight="1">
      <c r="B17" s="128" t="s">
        <v>1</v>
      </c>
      <c r="C17" s="128"/>
      <c r="D17" s="128"/>
      <c r="E17" s="128"/>
      <c r="F17" s="128"/>
      <c r="G17" s="129"/>
      <c r="H17" s="94" t="s">
        <v>34</v>
      </c>
      <c r="I17" s="91">
        <v>20095</v>
      </c>
      <c r="J17" s="91">
        <v>19143.4</v>
      </c>
      <c r="K17" s="96">
        <v>20100.5</v>
      </c>
      <c r="L17" s="92">
        <f t="shared" si="0"/>
        <v>104.9996343387277</v>
      </c>
      <c r="M17" s="92">
        <f t="shared" si="1"/>
        <v>957.0999999999985</v>
      </c>
      <c r="N17" s="92">
        <f t="shared" si="2"/>
        <v>100.02736999253545</v>
      </c>
      <c r="O17" s="91">
        <v>16106.4</v>
      </c>
      <c r="P17" s="92">
        <f t="shared" si="3"/>
        <v>3994.1000000000004</v>
      </c>
      <c r="Q17" s="93">
        <f t="shared" si="4"/>
        <v>124.798216857895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8" t="s">
        <v>35</v>
      </c>
      <c r="G18" s="129"/>
      <c r="H18" s="101">
        <v>18011100</v>
      </c>
      <c r="I18" s="91">
        <v>25</v>
      </c>
      <c r="J18" s="91">
        <v>25</v>
      </c>
      <c r="K18" s="96">
        <v>41.7</v>
      </c>
      <c r="L18" s="92">
        <f aca="true" t="shared" si="5" ref="L18:L34">K18/J18*100</f>
        <v>166.8</v>
      </c>
      <c r="M18" s="92">
        <f aca="true" t="shared" si="6" ref="M18:M34">K18-J18</f>
        <v>16.700000000000003</v>
      </c>
      <c r="N18" s="92">
        <f aca="true" t="shared" si="7" ref="N18:N34">K18/I18*100</f>
        <v>166.8</v>
      </c>
      <c r="O18" s="91">
        <v>25</v>
      </c>
      <c r="P18" s="92">
        <f t="shared" si="3"/>
        <v>16.700000000000003</v>
      </c>
      <c r="Q18" s="93">
        <f t="shared" si="4"/>
        <v>166.8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8" t="s">
        <v>36</v>
      </c>
      <c r="G19" s="129"/>
      <c r="H19" s="101">
        <v>18030200</v>
      </c>
      <c r="I19" s="91">
        <v>25</v>
      </c>
      <c r="J19" s="91">
        <v>25</v>
      </c>
      <c r="K19" s="96">
        <v>29.3</v>
      </c>
      <c r="L19" s="92">
        <f t="shared" si="5"/>
        <v>117.19999999999999</v>
      </c>
      <c r="M19" s="92">
        <f t="shared" si="6"/>
        <v>4.300000000000001</v>
      </c>
      <c r="N19" s="92">
        <f t="shared" si="7"/>
        <v>117.19999999999999</v>
      </c>
      <c r="O19" s="91">
        <v>24.7</v>
      </c>
      <c r="P19" s="92">
        <f t="shared" si="3"/>
        <v>4.600000000000001</v>
      </c>
      <c r="Q19" s="93">
        <f t="shared" si="4"/>
        <v>118.62348178137651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8" t="s">
        <v>10</v>
      </c>
      <c r="G20" s="128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8" t="s">
        <v>15</v>
      </c>
      <c r="G21" s="129"/>
      <c r="H21" s="101">
        <v>18050000</v>
      </c>
      <c r="I21" s="91">
        <f>I22+I25</f>
        <v>22852.8</v>
      </c>
      <c r="J21" s="91">
        <f>J22+J25</f>
        <v>20950.1</v>
      </c>
      <c r="K21" s="91">
        <f>K22+K25</f>
        <v>21364</v>
      </c>
      <c r="L21" s="92">
        <f t="shared" si="5"/>
        <v>101.97564689428691</v>
      </c>
      <c r="M21" s="92">
        <f t="shared" si="6"/>
        <v>413.90000000000146</v>
      </c>
      <c r="N21" s="92">
        <f t="shared" si="7"/>
        <v>93.48526219981797</v>
      </c>
      <c r="O21" s="91">
        <f>O22+O25</f>
        <v>17190.4</v>
      </c>
      <c r="P21" s="92">
        <f t="shared" si="3"/>
        <v>4173.5999999999985</v>
      </c>
      <c r="Q21" s="93">
        <f t="shared" si="4"/>
        <v>124.27866716306775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8" t="s">
        <v>26</v>
      </c>
      <c r="G22" s="128"/>
      <c r="H22" s="94" t="s">
        <v>37</v>
      </c>
      <c r="I22" s="91">
        <f>SUM(I23:I24)</f>
        <v>19102.8</v>
      </c>
      <c r="J22" s="91">
        <f>SUM(J23:J24)</f>
        <v>17200.1</v>
      </c>
      <c r="K22" s="91">
        <f>SUM(K23:K24)</f>
        <v>17565.6</v>
      </c>
      <c r="L22" s="92">
        <f t="shared" si="5"/>
        <v>102.12498764542066</v>
      </c>
      <c r="M22" s="92">
        <f t="shared" si="6"/>
        <v>365.5</v>
      </c>
      <c r="N22" s="92">
        <f t="shared" si="7"/>
        <v>91.95301212387712</v>
      </c>
      <c r="O22" s="91">
        <f>SUM(O23:O24)</f>
        <v>13835.1</v>
      </c>
      <c r="P22" s="92">
        <f t="shared" si="3"/>
        <v>3730.499999999998</v>
      </c>
      <c r="Q22" s="93">
        <f t="shared" si="4"/>
        <v>126.96402628098097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8" t="s">
        <v>16</v>
      </c>
      <c r="G23" s="129"/>
      <c r="H23" s="101">
        <v>18050300</v>
      </c>
      <c r="I23" s="91">
        <v>2220</v>
      </c>
      <c r="J23" s="91">
        <v>1970</v>
      </c>
      <c r="K23" s="96">
        <v>2187.2</v>
      </c>
      <c r="L23" s="92">
        <f t="shared" si="5"/>
        <v>111.02538071065989</v>
      </c>
      <c r="M23" s="92">
        <f t="shared" si="6"/>
        <v>217.19999999999982</v>
      </c>
      <c r="N23" s="92">
        <f t="shared" si="7"/>
        <v>98.52252252252252</v>
      </c>
      <c r="O23" s="91">
        <v>1680.4</v>
      </c>
      <c r="P23" s="92">
        <f t="shared" si="3"/>
        <v>506.7999999999997</v>
      </c>
      <c r="Q23" s="93">
        <f t="shared" si="4"/>
        <v>130.15948583670553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8" t="s">
        <v>17</v>
      </c>
      <c r="G24" s="129"/>
      <c r="H24" s="101">
        <v>18050400</v>
      </c>
      <c r="I24" s="91">
        <v>16882.8</v>
      </c>
      <c r="J24" s="91">
        <v>15230.1</v>
      </c>
      <c r="K24" s="96">
        <v>15378.4</v>
      </c>
      <c r="L24" s="92">
        <f t="shared" si="5"/>
        <v>100.97372965377771</v>
      </c>
      <c r="M24" s="92">
        <f t="shared" si="6"/>
        <v>148.29999999999927</v>
      </c>
      <c r="N24" s="92">
        <f t="shared" si="7"/>
        <v>91.08915582723245</v>
      </c>
      <c r="O24" s="91">
        <v>12154.7</v>
      </c>
      <c r="P24" s="92">
        <f t="shared" si="3"/>
        <v>3223.699999999999</v>
      </c>
      <c r="Q24" s="93">
        <f t="shared" si="4"/>
        <v>126.52225065201115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8" t="s">
        <v>18</v>
      </c>
      <c r="G25" s="129"/>
      <c r="H25" s="101">
        <v>18050500</v>
      </c>
      <c r="I25" s="91">
        <v>3750</v>
      </c>
      <c r="J25" s="91">
        <v>3750</v>
      </c>
      <c r="K25" s="96">
        <v>3798.4</v>
      </c>
      <c r="L25" s="92">
        <f t="shared" si="5"/>
        <v>101.29066666666667</v>
      </c>
      <c r="M25" s="92">
        <f t="shared" si="6"/>
        <v>48.40000000000009</v>
      </c>
      <c r="N25" s="92">
        <f t="shared" si="7"/>
        <v>101.29066666666667</v>
      </c>
      <c r="O25" s="91">
        <v>3355.3</v>
      </c>
      <c r="P25" s="92">
        <f t="shared" si="3"/>
        <v>443.0999999999999</v>
      </c>
      <c r="Q25" s="93">
        <f t="shared" si="4"/>
        <v>113.20597264030042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22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8" t="s">
        <v>19</v>
      </c>
      <c r="C27" s="128"/>
      <c r="D27" s="128"/>
      <c r="E27" s="128"/>
      <c r="F27" s="128"/>
      <c r="G27" s="129"/>
      <c r="H27" s="101">
        <v>20000000</v>
      </c>
      <c r="I27" s="91">
        <f>I28+I29+I30+I31+I32</f>
        <v>2847</v>
      </c>
      <c r="J27" s="91">
        <f>J28+J29+J30+J31+J32</f>
        <v>2631.6</v>
      </c>
      <c r="K27" s="91">
        <f>K28+K29+K30+K31+K32</f>
        <v>3011.3</v>
      </c>
      <c r="L27" s="92">
        <f t="shared" si="5"/>
        <v>114.42848457212342</v>
      </c>
      <c r="M27" s="92">
        <f t="shared" si="6"/>
        <v>379.7000000000003</v>
      </c>
      <c r="N27" s="92">
        <f t="shared" si="7"/>
        <v>105.77098700386371</v>
      </c>
      <c r="O27" s="91">
        <f>O28+O29+O30+O31+O32</f>
        <v>3039.5999999999995</v>
      </c>
      <c r="P27" s="92">
        <f t="shared" si="3"/>
        <v>-28.299999999999272</v>
      </c>
      <c r="Q27" s="93">
        <f t="shared" si="4"/>
        <v>99.06895644163708</v>
      </c>
      <c r="R27" s="30"/>
      <c r="S27" s="30"/>
    </row>
    <row r="28" spans="2:19" ht="56.25" customHeight="1">
      <c r="B28" s="89"/>
      <c r="C28" s="89"/>
      <c r="D28" s="89"/>
      <c r="E28" s="89"/>
      <c r="F28" s="128" t="s">
        <v>25</v>
      </c>
      <c r="G28" s="128"/>
      <c r="H28" s="101">
        <v>21000000</v>
      </c>
      <c r="I28" s="91">
        <v>53</v>
      </c>
      <c r="J28" s="91">
        <v>49.5</v>
      </c>
      <c r="K28" s="91">
        <v>119.9</v>
      </c>
      <c r="L28" s="92">
        <f t="shared" si="5"/>
        <v>242.22222222222226</v>
      </c>
      <c r="M28" s="92">
        <f t="shared" si="6"/>
        <v>70.4</v>
      </c>
      <c r="N28" s="92">
        <f t="shared" si="7"/>
        <v>226.22641509433964</v>
      </c>
      <c r="O28" s="91">
        <v>234.4</v>
      </c>
      <c r="P28" s="92">
        <f t="shared" si="3"/>
        <v>-114.5</v>
      </c>
      <c r="Q28" s="93">
        <f t="shared" si="4"/>
        <v>51.151877133105806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8" t="s">
        <v>38</v>
      </c>
      <c r="G29" s="128"/>
      <c r="H29" s="101">
        <v>22010000</v>
      </c>
      <c r="I29" s="91">
        <v>2271</v>
      </c>
      <c r="J29" s="91">
        <v>2112.7</v>
      </c>
      <c r="K29" s="91">
        <v>2389.4</v>
      </c>
      <c r="L29" s="92">
        <f t="shared" si="5"/>
        <v>113.0969849008378</v>
      </c>
      <c r="M29" s="92">
        <f t="shared" si="6"/>
        <v>276.7000000000003</v>
      </c>
      <c r="N29" s="92">
        <f t="shared" si="7"/>
        <v>105.2135623073536</v>
      </c>
      <c r="O29" s="91">
        <v>2150.2</v>
      </c>
      <c r="P29" s="92">
        <f t="shared" si="3"/>
        <v>239.20000000000027</v>
      </c>
      <c r="Q29" s="93">
        <f t="shared" si="4"/>
        <v>111.12454655380897</v>
      </c>
      <c r="R29" s="30"/>
      <c r="S29" s="30"/>
    </row>
    <row r="30" spans="2:19" ht="66.75" customHeight="1">
      <c r="B30" s="126" t="s">
        <v>20</v>
      </c>
      <c r="C30" s="126"/>
      <c r="D30" s="126"/>
      <c r="E30" s="126"/>
      <c r="F30" s="126"/>
      <c r="G30" s="127"/>
      <c r="H30" s="101">
        <v>22080400</v>
      </c>
      <c r="I30" s="91">
        <v>440</v>
      </c>
      <c r="J30" s="91">
        <v>402.6</v>
      </c>
      <c r="K30" s="91">
        <v>384.1</v>
      </c>
      <c r="L30" s="92">
        <f t="shared" si="5"/>
        <v>95.40486835568804</v>
      </c>
      <c r="M30" s="92">
        <f t="shared" si="6"/>
        <v>-18.5</v>
      </c>
      <c r="N30" s="92">
        <f t="shared" si="7"/>
        <v>87.29545454545456</v>
      </c>
      <c r="O30" s="92">
        <v>483.2</v>
      </c>
      <c r="P30" s="92">
        <f t="shared" si="3"/>
        <v>-99.09999999999997</v>
      </c>
      <c r="Q30" s="93">
        <f t="shared" si="4"/>
        <v>79.49089403973511</v>
      </c>
      <c r="R30" s="30"/>
      <c r="S30" s="40"/>
    </row>
    <row r="31" spans="2:19" ht="30.75" customHeight="1">
      <c r="B31" s="128" t="s">
        <v>2</v>
      </c>
      <c r="C31" s="128"/>
      <c r="D31" s="128"/>
      <c r="E31" s="128"/>
      <c r="F31" s="128"/>
      <c r="G31" s="129"/>
      <c r="H31" s="101">
        <v>22090000</v>
      </c>
      <c r="I31" s="91">
        <v>33</v>
      </c>
      <c r="J31" s="91">
        <v>31.8</v>
      </c>
      <c r="K31" s="91">
        <v>37.9</v>
      </c>
      <c r="L31" s="92">
        <f t="shared" si="5"/>
        <v>119.1823899371069</v>
      </c>
      <c r="M31" s="92">
        <f t="shared" si="6"/>
        <v>6.099999999999998</v>
      </c>
      <c r="N31" s="92">
        <f t="shared" si="7"/>
        <v>114.84848484848484</v>
      </c>
      <c r="O31" s="92">
        <v>35.2</v>
      </c>
      <c r="P31" s="92">
        <f t="shared" si="3"/>
        <v>2.6999999999999957</v>
      </c>
      <c r="Q31" s="93">
        <f t="shared" si="4"/>
        <v>107.67045454545455</v>
      </c>
      <c r="R31" s="30"/>
      <c r="S31" s="40"/>
    </row>
    <row r="32" spans="2:19" ht="28.5">
      <c r="B32" s="128" t="s">
        <v>5</v>
      </c>
      <c r="C32" s="128"/>
      <c r="D32" s="128"/>
      <c r="E32" s="128"/>
      <c r="F32" s="128"/>
      <c r="G32" s="129"/>
      <c r="H32" s="101">
        <v>24060000</v>
      </c>
      <c r="I32" s="91">
        <v>50</v>
      </c>
      <c r="J32" s="91">
        <v>35</v>
      </c>
      <c r="K32" s="91">
        <v>80</v>
      </c>
      <c r="L32" s="92">
        <f t="shared" si="5"/>
        <v>228.57142857142856</v>
      </c>
      <c r="M32" s="92">
        <f t="shared" si="6"/>
        <v>45</v>
      </c>
      <c r="N32" s="92">
        <f t="shared" si="7"/>
        <v>160</v>
      </c>
      <c r="O32" s="92">
        <v>136.6</v>
      </c>
      <c r="P32" s="92">
        <f t="shared" si="3"/>
        <v>-56.599999999999994</v>
      </c>
      <c r="Q32" s="93">
        <f t="shared" si="4"/>
        <v>58.565153733528554</v>
      </c>
      <c r="R32" s="30"/>
      <c r="S32" s="40"/>
    </row>
    <row r="33" spans="2:19" ht="32.25" customHeight="1">
      <c r="B33" s="97" t="s">
        <v>8</v>
      </c>
      <c r="C33" s="97"/>
      <c r="D33" s="97"/>
      <c r="E33" s="128" t="s">
        <v>12</v>
      </c>
      <c r="F33" s="129"/>
      <c r="G33" s="129"/>
      <c r="H33" s="101">
        <v>31010200</v>
      </c>
      <c r="I33" s="91">
        <v>1</v>
      </c>
      <c r="J33" s="91">
        <v>1</v>
      </c>
      <c r="K33" s="91">
        <v>0.7</v>
      </c>
      <c r="L33" s="92">
        <f t="shared" si="5"/>
        <v>70</v>
      </c>
      <c r="M33" s="92">
        <f t="shared" si="6"/>
        <v>-0.30000000000000004</v>
      </c>
      <c r="N33" s="92">
        <f t="shared" si="7"/>
        <v>70</v>
      </c>
      <c r="O33" s="92">
        <v>9.7</v>
      </c>
      <c r="P33" s="92">
        <f t="shared" si="3"/>
        <v>-9</v>
      </c>
      <c r="Q33" s="93">
        <f t="shared" si="4"/>
        <v>7.216494845360826</v>
      </c>
      <c r="R33" s="30"/>
      <c r="S33" s="40"/>
    </row>
    <row r="34" spans="2:19" ht="28.5" customHeight="1">
      <c r="B34" s="128" t="s">
        <v>21</v>
      </c>
      <c r="C34" s="128"/>
      <c r="D34" s="128"/>
      <c r="E34" s="128"/>
      <c r="F34" s="128"/>
      <c r="G34" s="129"/>
      <c r="H34" s="90"/>
      <c r="I34" s="91">
        <f>I10+I11+I12+I13+I14+I27+I33</f>
        <v>179135.8</v>
      </c>
      <c r="J34" s="91">
        <f>J10+J11+J12+J13+J14+J27+J33</f>
        <v>164002</v>
      </c>
      <c r="K34" s="91">
        <f>K10+K11+K12+K13+K14+K27+K33</f>
        <v>162704.8</v>
      </c>
      <c r="L34" s="92">
        <f t="shared" si="5"/>
        <v>99.20903403617028</v>
      </c>
      <c r="M34" s="92">
        <f t="shared" si="6"/>
        <v>-1297.2000000000116</v>
      </c>
      <c r="N34" s="92">
        <f t="shared" si="7"/>
        <v>90.82762909479847</v>
      </c>
      <c r="O34" s="91">
        <f>O10+O11+O12+O13+O14+O27+O33</f>
        <v>135996.50000000003</v>
      </c>
      <c r="P34" s="92">
        <f t="shared" si="3"/>
        <v>26708.29999999996</v>
      </c>
      <c r="Q34" s="93">
        <f t="shared" si="4"/>
        <v>119.63896129679806</v>
      </c>
      <c r="R34" s="37"/>
      <c r="S34" s="40"/>
    </row>
    <row r="35" spans="2:19" ht="36.75" customHeight="1">
      <c r="B35" s="16"/>
      <c r="C35" s="16"/>
      <c r="D35" s="16"/>
      <c r="E35" s="16"/>
      <c r="F35" s="130"/>
      <c r="G35" s="130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4"/>
      <c r="C36" s="124"/>
      <c r="D36" s="124"/>
      <c r="E36" s="124"/>
      <c r="F36" s="124"/>
      <c r="G36" s="125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08"/>
      <c r="C37" s="108"/>
      <c r="D37" s="108"/>
      <c r="E37" s="108"/>
      <c r="F37" s="108"/>
      <c r="G37" s="114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08"/>
      <c r="C38" s="108"/>
      <c r="D38" s="108"/>
      <c r="E38" s="108"/>
      <c r="F38" s="108"/>
      <c r="G38" s="114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08"/>
      <c r="G39" s="10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13"/>
      <c r="G40" s="113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08"/>
      <c r="G41" s="114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08"/>
      <c r="G42" s="114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22"/>
      <c r="G43" s="122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17"/>
      <c r="G44" s="117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13"/>
      <c r="G45" s="113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23"/>
      <c r="G46" s="12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17"/>
      <c r="G47" s="117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17"/>
      <c r="G48" s="117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18"/>
      <c r="G49" s="118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19"/>
      <c r="G50" s="119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20"/>
      <c r="G51" s="120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17"/>
      <c r="G52" s="117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21"/>
      <c r="G53" s="121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09"/>
      <c r="G54" s="109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17"/>
      <c r="G55" s="117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09"/>
      <c r="G56" s="109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09"/>
      <c r="G57" s="109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09"/>
      <c r="G58" s="109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07"/>
      <c r="C59" s="107"/>
      <c r="D59" s="107"/>
      <c r="E59" s="107"/>
      <c r="F59" s="107"/>
      <c r="G59" s="11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61"/>
      <c r="R60" s="31"/>
      <c r="S60" s="30"/>
    </row>
    <row r="61" spans="2:19" ht="60.75" customHeight="1">
      <c r="B61" s="113"/>
      <c r="C61" s="113"/>
      <c r="D61" s="113"/>
      <c r="E61" s="113"/>
      <c r="F61" s="113"/>
      <c r="G61" s="114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13"/>
      <c r="G62" s="113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08"/>
      <c r="G63" s="10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08"/>
      <c r="G64" s="10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08"/>
      <c r="G65" s="10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13"/>
      <c r="G66" s="113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13"/>
      <c r="C67" s="113"/>
      <c r="D67" s="113"/>
      <c r="E67" s="113"/>
      <c r="F67" s="113"/>
      <c r="G67" s="114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11"/>
      <c r="F68" s="116"/>
      <c r="G68" s="116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02"/>
      <c r="G69" s="10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02"/>
      <c r="G70" s="10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02"/>
      <c r="G71" s="10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02"/>
      <c r="G72" s="10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11"/>
      <c r="G73" s="111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12"/>
      <c r="G74" s="112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04"/>
      <c r="G75" s="104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05"/>
      <c r="C76" s="105"/>
      <c r="D76" s="105"/>
      <c r="E76" s="105"/>
      <c r="F76" s="105"/>
      <c r="G76" s="106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05"/>
      <c r="C77" s="105"/>
      <c r="D77" s="105"/>
      <c r="E77" s="105"/>
      <c r="F77" s="105"/>
      <c r="G77" s="106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07"/>
      <c r="G79" s="107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07"/>
      <c r="G80" s="107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05"/>
      <c r="G81" s="105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08"/>
      <c r="G82" s="10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07"/>
      <c r="C83" s="107"/>
      <c r="D83" s="107"/>
      <c r="E83" s="107"/>
      <c r="F83" s="107"/>
      <c r="G83" s="107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07"/>
      <c r="C84" s="107"/>
      <c r="D84" s="107"/>
      <c r="E84" s="107"/>
      <c r="F84" s="107"/>
      <c r="G84" s="11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03"/>
      <c r="G86" s="103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13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  <mergeCell ref="J8:J9"/>
    <mergeCell ref="K8:K9"/>
    <mergeCell ref="L8:L9"/>
    <mergeCell ref="N8:N9"/>
    <mergeCell ref="M8:M9"/>
    <mergeCell ref="B10:G10"/>
    <mergeCell ref="B11:G11"/>
    <mergeCell ref="F12:G12"/>
    <mergeCell ref="B13:G13"/>
    <mergeCell ref="E14:G14"/>
    <mergeCell ref="E15:G15"/>
    <mergeCell ref="F16:G16"/>
    <mergeCell ref="B17:G17"/>
    <mergeCell ref="F18:G18"/>
    <mergeCell ref="F19:G19"/>
    <mergeCell ref="F20:G20"/>
    <mergeCell ref="F21:G21"/>
    <mergeCell ref="F22:G22"/>
    <mergeCell ref="F23:G23"/>
    <mergeCell ref="F24:G24"/>
    <mergeCell ref="F25:G25"/>
    <mergeCell ref="B27:G27"/>
    <mergeCell ref="F28:G28"/>
    <mergeCell ref="F29:G29"/>
    <mergeCell ref="B30:G30"/>
    <mergeCell ref="B31:G31"/>
    <mergeCell ref="B32:G32"/>
    <mergeCell ref="E33:G33"/>
    <mergeCell ref="B34:G34"/>
    <mergeCell ref="F35:G35"/>
    <mergeCell ref="B36:G36"/>
    <mergeCell ref="B37:G37"/>
    <mergeCell ref="B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B59:G59"/>
    <mergeCell ref="B60:P60"/>
    <mergeCell ref="F69:G69"/>
    <mergeCell ref="F70:G70"/>
    <mergeCell ref="B61:G61"/>
    <mergeCell ref="F62:G62"/>
    <mergeCell ref="E68:G68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2021-12-01T08:02:37Z</dcterms:modified>
  <cp:category/>
  <cp:version/>
  <cp:contentType/>
  <cp:contentStatus/>
</cp:coreProperties>
</file>