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СТРУКТУРА НА ОПОВІЩЕННЯ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30" i="1" l="1"/>
  <c r="D20" i="1"/>
  <c r="D18" i="1" s="1"/>
  <c r="D14" i="1"/>
  <c r="D13" i="1" s="1"/>
  <c r="D7" i="1"/>
  <c r="D6" i="1" l="1"/>
  <c r="D37" i="1"/>
  <c r="D44" i="1" s="1"/>
  <c r="D46" i="1" s="1"/>
  <c r="D47" i="1" s="1"/>
  <c r="B28" i="1"/>
  <c r="C32" i="1"/>
  <c r="C26" i="1"/>
  <c r="C20" i="1"/>
  <c r="C14" i="1"/>
  <c r="C13" i="1" s="1"/>
  <c r="C7" i="1"/>
  <c r="C30" i="1" l="1"/>
  <c r="C24" i="1"/>
  <c r="C18" i="1"/>
  <c r="C6" i="1" s="1"/>
  <c r="C37" i="1" l="1"/>
  <c r="C44" i="1" s="1"/>
  <c r="C46" i="1" s="1"/>
  <c r="C47" i="1" s="1"/>
</calcChain>
</file>

<file path=xl/sharedStrings.xml><?xml version="1.0" encoding="utf-8"?>
<sst xmlns="http://schemas.openxmlformats.org/spreadsheetml/2006/main" count="88" uniqueCount="77">
  <si>
    <t>N з/п</t>
  </si>
  <si>
    <t xml:space="preserve">Показник </t>
  </si>
  <si>
    <t>1</t>
  </si>
  <si>
    <t xml:space="preserve">Виробнича собівартість, усього, у тому числі:                                   </t>
  </si>
  <si>
    <t>1.1</t>
  </si>
  <si>
    <t xml:space="preserve">Прямі матеріальні витрати, у тому числі: </t>
  </si>
  <si>
    <t>1.1.1</t>
  </si>
  <si>
    <t xml:space="preserve">електроенергія </t>
  </si>
  <si>
    <t>1.1.2</t>
  </si>
  <si>
    <t>витрати на придбання води в інших підприємствах</t>
  </si>
  <si>
    <t>1.1.3</t>
  </si>
  <si>
    <t>витрати на реагенти</t>
  </si>
  <si>
    <t>матеріали, запасні частини та інші матеріальні ресурси ремонти</t>
  </si>
  <si>
    <t>1.2</t>
  </si>
  <si>
    <t xml:space="preserve">Прямі витрати на оплату праці            </t>
  </si>
  <si>
    <t>1.3</t>
  </si>
  <si>
    <t xml:space="preserve">Інші прямі витрати, у тому числі:        </t>
  </si>
  <si>
    <t>1.3.1</t>
  </si>
  <si>
    <t xml:space="preserve">відрахування на соціальні заходи         </t>
  </si>
  <si>
    <t>1.3.2</t>
  </si>
  <si>
    <t>амортизаційні відрахування</t>
  </si>
  <si>
    <t>1.3.3</t>
  </si>
  <si>
    <t>підкачка води стороннім організаціям</t>
  </si>
  <si>
    <t>1.3.4</t>
  </si>
  <si>
    <t xml:space="preserve">інші прямі витрати     </t>
  </si>
  <si>
    <t>1.4</t>
  </si>
  <si>
    <t xml:space="preserve">Загальновиробничі витрати   у т.ч.             </t>
  </si>
  <si>
    <t>1.4.1</t>
  </si>
  <si>
    <t>витрати на оплату праці</t>
  </si>
  <si>
    <t>1.4.2</t>
  </si>
  <si>
    <t>1.4.3</t>
  </si>
  <si>
    <t>1.4.4</t>
  </si>
  <si>
    <t>інші витрати</t>
  </si>
  <si>
    <t>2</t>
  </si>
  <si>
    <t xml:space="preserve">Адміністративні витрати  у т.ч.                </t>
  </si>
  <si>
    <t>2.1</t>
  </si>
  <si>
    <t>2.2</t>
  </si>
  <si>
    <t>2.3</t>
  </si>
  <si>
    <t>2.4</t>
  </si>
  <si>
    <t>3</t>
  </si>
  <si>
    <t xml:space="preserve">Витрати на збут   у т.ч                       </t>
  </si>
  <si>
    <t>3.1</t>
  </si>
  <si>
    <t>3.2</t>
  </si>
  <si>
    <t>3.3</t>
  </si>
  <si>
    <t>3.4</t>
  </si>
  <si>
    <t>4.</t>
  </si>
  <si>
    <t>Інші операційні витрати</t>
  </si>
  <si>
    <t>5</t>
  </si>
  <si>
    <t>Фінансові витрати</t>
  </si>
  <si>
    <t>6</t>
  </si>
  <si>
    <t>Повна собівартість</t>
  </si>
  <si>
    <t>7</t>
  </si>
  <si>
    <t>Розрахунковий прибуток, у т.ч</t>
  </si>
  <si>
    <t>7.1</t>
  </si>
  <si>
    <t>податок на прибуток</t>
  </si>
  <si>
    <t>7.2</t>
  </si>
  <si>
    <t>дивіденди</t>
  </si>
  <si>
    <t>7.3</t>
  </si>
  <si>
    <t>резервний фонд</t>
  </si>
  <si>
    <t>7.4</t>
  </si>
  <si>
    <t>на розвиток виробництва</t>
  </si>
  <si>
    <t>7.5</t>
  </si>
  <si>
    <t>інше використання прибутку</t>
  </si>
  <si>
    <t>8</t>
  </si>
  <si>
    <t>9.</t>
  </si>
  <si>
    <t>10</t>
  </si>
  <si>
    <t>Обсяг реалізації тис.куб. м</t>
  </si>
  <si>
    <t>1.4.5</t>
  </si>
  <si>
    <t>витрати повязані зі сплатою податків, зборів та інших передбачених законодавством обовязкових платежів</t>
  </si>
  <si>
    <t>2.5</t>
  </si>
  <si>
    <t>11</t>
  </si>
  <si>
    <t>Водопостачання , вартість, тис.грн, на рік</t>
  </si>
  <si>
    <t>Водовідведення, вартість, тис.грн. на рік</t>
  </si>
  <si>
    <t>Тариф на централізоване водопостачання та водовідведення , грн/куб м</t>
  </si>
  <si>
    <t>Вартість централізованого водопостачання та водовідведення за відповідним тарифом</t>
  </si>
  <si>
    <t>Тариф на централізоване водопостачання та водовідведення, грн/куб м з ПДВ</t>
  </si>
  <si>
    <t>Структура тарифу на централізоване водопостачання та водовідведення  Глухівського комунального виробничого управління водогінно-каналізаційного господарства на плановий період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</si>
</sst>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0" xfId="0" applyFont="1" applyFill="1" applyAlignment="1">
      <alignment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left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left" wrapText="1"/>
    </xf>
    <xf numFmtId="164" fontId="3" fillId="2" borderId="3" xfId="0" applyNumberFormat="1" applyFont="1" applyFill="1" applyBorder="1" applyAlignment="1">
      <alignment horizontal="center" vertical="center"/>
    </xf>
    <xf numFmtId="0" fontId="4" fillId="2" borderId="0" xfId="0" applyFont="1" applyFill="1"/>
    <xf numFmtId="49" fontId="5" fillId="2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left" wrapText="1"/>
    </xf>
    <xf numFmtId="164" fontId="5" fillId="2" borderId="3" xfId="0" applyNumberFormat="1" applyFont="1" applyFill="1" applyBorder="1" applyAlignment="1">
      <alignment horizontal="center" vertical="center"/>
    </xf>
    <xf numFmtId="0" fontId="2" fillId="2" borderId="0" xfId="0" applyFont="1" applyFill="1"/>
    <xf numFmtId="164" fontId="2" fillId="2" borderId="0" xfId="0" applyNumberFormat="1" applyFont="1" applyFill="1"/>
    <xf numFmtId="164" fontId="4" fillId="2" borderId="0" xfId="0" applyNumberFormat="1" applyFont="1" applyFill="1"/>
    <xf numFmtId="0" fontId="0" fillId="2" borderId="0" xfId="0" applyFill="1"/>
    <xf numFmtId="0" fontId="5" fillId="2" borderId="0" xfId="0" applyFont="1" applyFill="1"/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center" vertical="top" wrapText="1"/>
    </xf>
    <xf numFmtId="0" fontId="9" fillId="2" borderId="0" xfId="0" applyFont="1" applyFill="1"/>
    <xf numFmtId="0" fontId="10" fillId="2" borderId="0" xfId="0" applyFont="1" applyFill="1"/>
    <xf numFmtId="165" fontId="2" fillId="2" borderId="0" xfId="0" applyNumberFormat="1" applyFont="1" applyFill="1"/>
    <xf numFmtId="2" fontId="3" fillId="2" borderId="3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/>
    <xf numFmtId="164" fontId="0" fillId="2" borderId="0" xfId="0" applyNumberFormat="1" applyFont="1" applyFill="1"/>
    <xf numFmtId="164" fontId="0" fillId="0" borderId="0" xfId="0" applyNumberFormat="1" applyFont="1"/>
    <xf numFmtId="164" fontId="5" fillId="2" borderId="5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view="pageLayout" workbookViewId="0">
      <selection activeCell="B4" sqref="B4:B5"/>
    </sheetView>
  </sheetViews>
  <sheetFormatPr defaultRowHeight="15" x14ac:dyDescent="0.25"/>
  <cols>
    <col min="1" max="1" width="4.85546875" customWidth="1"/>
    <col min="2" max="2" width="58.42578125" customWidth="1"/>
    <col min="3" max="3" width="19.42578125" customWidth="1"/>
    <col min="4" max="4" width="19.140625" style="33" customWidth="1"/>
  </cols>
  <sheetData>
    <row r="1" spans="1:6" ht="55.5" customHeight="1" x14ac:dyDescent="0.25">
      <c r="A1" s="36" t="s">
        <v>76</v>
      </c>
      <c r="B1" s="36"/>
      <c r="C1" s="36"/>
      <c r="D1" s="36"/>
      <c r="E1" s="1"/>
      <c r="F1" s="1"/>
    </row>
    <row r="2" spans="1:6" ht="21.75" hidden="1" customHeight="1" x14ac:dyDescent="0.25">
      <c r="A2" s="2"/>
      <c r="B2" s="2"/>
      <c r="C2" s="2"/>
      <c r="D2" s="28"/>
      <c r="E2" s="1"/>
      <c r="F2" s="1"/>
    </row>
    <row r="3" spans="1:6" ht="21" hidden="1" customHeight="1" x14ac:dyDescent="0.25">
      <c r="A3" s="2"/>
      <c r="B3" s="3"/>
      <c r="C3" s="3"/>
      <c r="D3" s="29"/>
      <c r="E3" s="1"/>
      <c r="F3" s="1"/>
    </row>
    <row r="4" spans="1:6" ht="50.25" customHeight="1" x14ac:dyDescent="0.25">
      <c r="A4" s="37" t="s">
        <v>0</v>
      </c>
      <c r="B4" s="39" t="s">
        <v>1</v>
      </c>
      <c r="C4" s="44" t="s">
        <v>71</v>
      </c>
      <c r="D4" s="46" t="s">
        <v>72</v>
      </c>
      <c r="E4" s="4"/>
      <c r="F4" s="4"/>
    </row>
    <row r="5" spans="1:6" ht="6.75" hidden="1" customHeight="1" x14ac:dyDescent="0.25">
      <c r="A5" s="38"/>
      <c r="B5" s="39"/>
      <c r="C5" s="45"/>
      <c r="D5" s="47"/>
      <c r="E5" s="5"/>
      <c r="F5" s="5"/>
    </row>
    <row r="6" spans="1:6" ht="19.5" customHeight="1" x14ac:dyDescent="0.25">
      <c r="A6" s="6" t="s">
        <v>2</v>
      </c>
      <c r="B6" s="7" t="s">
        <v>3</v>
      </c>
      <c r="C6" s="8">
        <f>C7+C12+C13+C18</f>
        <v>7822.7268399999994</v>
      </c>
      <c r="D6" s="8">
        <f>D7+D12+D13+D18</f>
        <v>8944.3769831999998</v>
      </c>
      <c r="E6" s="5"/>
      <c r="F6" s="5"/>
    </row>
    <row r="7" spans="1:6" ht="18" customHeight="1" x14ac:dyDescent="0.25">
      <c r="A7" s="9" t="s">
        <v>4</v>
      </c>
      <c r="B7" s="10" t="s">
        <v>5</v>
      </c>
      <c r="C7" s="11">
        <f>C8+C9+C10+C11</f>
        <v>3137.502</v>
      </c>
      <c r="D7" s="8">
        <f>D8+D9+D10+D11</f>
        <v>1241.787</v>
      </c>
      <c r="E7" s="12"/>
      <c r="F7" s="12"/>
    </row>
    <row r="8" spans="1:6" ht="16.5" customHeight="1" x14ac:dyDescent="0.25">
      <c r="A8" s="13" t="s">
        <v>6</v>
      </c>
      <c r="B8" s="14" t="s">
        <v>7</v>
      </c>
      <c r="C8" s="15">
        <v>3055.46</v>
      </c>
      <c r="D8" s="30">
        <v>1142.4000000000001</v>
      </c>
      <c r="E8" s="16"/>
      <c r="F8" s="16"/>
    </row>
    <row r="9" spans="1:6" ht="14.25" customHeight="1" x14ac:dyDescent="0.25">
      <c r="A9" s="13" t="s">
        <v>8</v>
      </c>
      <c r="B9" s="14" t="s">
        <v>9</v>
      </c>
      <c r="C9" s="15">
        <v>0</v>
      </c>
      <c r="D9" s="30">
        <v>0</v>
      </c>
      <c r="E9" s="17"/>
      <c r="F9" s="16"/>
    </row>
    <row r="10" spans="1:6" ht="17.25" customHeight="1" x14ac:dyDescent="0.25">
      <c r="A10" s="13" t="s">
        <v>10</v>
      </c>
      <c r="B10" s="14" t="s">
        <v>11</v>
      </c>
      <c r="C10" s="15">
        <v>0</v>
      </c>
      <c r="D10" s="30">
        <v>0</v>
      </c>
      <c r="E10" s="16"/>
      <c r="F10" s="16"/>
    </row>
    <row r="11" spans="1:6" ht="31.5" customHeight="1" x14ac:dyDescent="0.25">
      <c r="A11" s="13" t="s">
        <v>10</v>
      </c>
      <c r="B11" s="14" t="s">
        <v>12</v>
      </c>
      <c r="C11" s="15">
        <v>82.042000000000002</v>
      </c>
      <c r="D11" s="30">
        <v>99.387</v>
      </c>
      <c r="E11" s="16"/>
      <c r="F11" s="16"/>
    </row>
    <row r="12" spans="1:6" ht="18.75" customHeight="1" x14ac:dyDescent="0.25">
      <c r="A12" s="9" t="s">
        <v>13</v>
      </c>
      <c r="B12" s="10" t="s">
        <v>14</v>
      </c>
      <c r="C12" s="11">
        <v>1825.46</v>
      </c>
      <c r="D12" s="8">
        <v>4182.7709999999997</v>
      </c>
      <c r="E12" s="12"/>
      <c r="F12" s="12"/>
    </row>
    <row r="13" spans="1:6" ht="18" customHeight="1" x14ac:dyDescent="0.25">
      <c r="A13" s="9" t="s">
        <v>15</v>
      </c>
      <c r="B13" s="10" t="s">
        <v>16</v>
      </c>
      <c r="C13" s="11">
        <f>C14+C15+C16+C17</f>
        <v>591.08220000000006</v>
      </c>
      <c r="D13" s="8">
        <f>D14+D15+D16+D17</f>
        <v>1266.3996199999999</v>
      </c>
      <c r="E13" s="18"/>
      <c r="F13" s="12"/>
    </row>
    <row r="14" spans="1:6" ht="18.75" customHeight="1" x14ac:dyDescent="0.25">
      <c r="A14" s="13" t="s">
        <v>17</v>
      </c>
      <c r="B14" s="14" t="s">
        <v>18</v>
      </c>
      <c r="C14" s="15">
        <f>C12*22/100</f>
        <v>401.60120000000001</v>
      </c>
      <c r="D14" s="30">
        <f>D12*22%</f>
        <v>920.20961999999997</v>
      </c>
      <c r="E14" s="16"/>
      <c r="F14" s="16"/>
    </row>
    <row r="15" spans="1:6" ht="17.25" customHeight="1" x14ac:dyDescent="0.25">
      <c r="A15" s="13" t="s">
        <v>19</v>
      </c>
      <c r="B15" s="14" t="s">
        <v>20</v>
      </c>
      <c r="C15" s="15">
        <v>189.48099999999999</v>
      </c>
      <c r="D15" s="30">
        <v>346.19</v>
      </c>
      <c r="E15" s="12"/>
      <c r="F15" s="12"/>
    </row>
    <row r="16" spans="1:6" ht="17.25" customHeight="1" x14ac:dyDescent="0.25">
      <c r="A16" s="13" t="s">
        <v>21</v>
      </c>
      <c r="B16" s="14" t="s">
        <v>22</v>
      </c>
      <c r="C16" s="15">
        <v>0</v>
      </c>
      <c r="D16" s="30">
        <v>0</v>
      </c>
      <c r="E16" s="12"/>
      <c r="F16" s="12"/>
    </row>
    <row r="17" spans="1:6" ht="15" customHeight="1" x14ac:dyDescent="0.25">
      <c r="A17" s="13" t="s">
        <v>23</v>
      </c>
      <c r="B17" s="14" t="s">
        <v>24</v>
      </c>
      <c r="C17" s="15">
        <v>0</v>
      </c>
      <c r="D17" s="30">
        <v>0</v>
      </c>
      <c r="E17" s="12"/>
      <c r="F17" s="12"/>
    </row>
    <row r="18" spans="1:6" ht="14.25" customHeight="1" x14ac:dyDescent="0.25">
      <c r="A18" s="9" t="s">
        <v>25</v>
      </c>
      <c r="B18" s="10" t="s">
        <v>26</v>
      </c>
      <c r="C18" s="11">
        <f>C19+C20+C21+C23+C22</f>
        <v>2268.68264</v>
      </c>
      <c r="D18" s="8">
        <f>D20+D21+D22+D23+D19</f>
        <v>2253.4193632000001</v>
      </c>
      <c r="E18" s="17"/>
      <c r="F18" s="17"/>
    </row>
    <row r="19" spans="1:6" ht="15.75" customHeight="1" x14ac:dyDescent="0.25">
      <c r="A19" s="13" t="s">
        <v>27</v>
      </c>
      <c r="B19" s="14" t="s">
        <v>28</v>
      </c>
      <c r="C19" s="15">
        <v>976.51199999999994</v>
      </c>
      <c r="D19" s="30">
        <v>1145.84456</v>
      </c>
      <c r="E19" s="17"/>
      <c r="F19" s="26"/>
    </row>
    <row r="20" spans="1:6" ht="16.5" customHeight="1" x14ac:dyDescent="0.25">
      <c r="A20" s="13" t="s">
        <v>29</v>
      </c>
      <c r="B20" s="14" t="s">
        <v>18</v>
      </c>
      <c r="C20" s="15">
        <f>C19*22/100</f>
        <v>214.83264</v>
      </c>
      <c r="D20" s="30">
        <f>D19*22%</f>
        <v>252.08580320000002</v>
      </c>
      <c r="E20" s="16"/>
      <c r="F20" s="16"/>
    </row>
    <row r="21" spans="1:6" ht="16.5" customHeight="1" x14ac:dyDescent="0.25">
      <c r="A21" s="13" t="s">
        <v>30</v>
      </c>
      <c r="B21" s="14" t="s">
        <v>20</v>
      </c>
      <c r="C21" s="15">
        <v>165.108</v>
      </c>
      <c r="D21" s="30">
        <v>198.90299999999999</v>
      </c>
      <c r="E21" s="16"/>
      <c r="F21" s="16"/>
    </row>
    <row r="22" spans="1:6" ht="29.25" customHeight="1" x14ac:dyDescent="0.25">
      <c r="A22" s="13" t="s">
        <v>31</v>
      </c>
      <c r="B22" s="14" t="s">
        <v>68</v>
      </c>
      <c r="C22" s="15">
        <v>413.50599999999997</v>
      </c>
      <c r="D22" s="30">
        <v>87.456000000000003</v>
      </c>
      <c r="E22" s="16"/>
      <c r="F22" s="16"/>
    </row>
    <row r="23" spans="1:6" ht="15" customHeight="1" x14ac:dyDescent="0.25">
      <c r="A23" s="13" t="s">
        <v>67</v>
      </c>
      <c r="B23" s="14" t="s">
        <v>32</v>
      </c>
      <c r="C23" s="15">
        <v>498.72399999999999</v>
      </c>
      <c r="D23" s="30">
        <v>569.13</v>
      </c>
      <c r="E23" s="16"/>
      <c r="F23" s="16"/>
    </row>
    <row r="24" spans="1:6" ht="15" customHeight="1" x14ac:dyDescent="0.25">
      <c r="A24" s="9" t="s">
        <v>33</v>
      </c>
      <c r="B24" s="10" t="s">
        <v>34</v>
      </c>
      <c r="C24" s="11">
        <f>C25+C26+C27+C29+C28</f>
        <v>725.67301779999991</v>
      </c>
      <c r="D24" s="8">
        <v>829.72500000000002</v>
      </c>
      <c r="E24" s="16"/>
      <c r="F24" s="16"/>
    </row>
    <row r="25" spans="1:6" ht="18" customHeight="1" x14ac:dyDescent="0.25">
      <c r="A25" s="13" t="s">
        <v>35</v>
      </c>
      <c r="B25" s="14" t="s">
        <v>28</v>
      </c>
      <c r="C25" s="15">
        <v>521.66148999999996</v>
      </c>
      <c r="D25" s="30">
        <v>596.45899999999995</v>
      </c>
      <c r="E25" s="16"/>
      <c r="F25" s="16"/>
    </row>
    <row r="26" spans="1:6" ht="13.5" customHeight="1" x14ac:dyDescent="0.25">
      <c r="A26" s="13" t="s">
        <v>36</v>
      </c>
      <c r="B26" s="14" t="s">
        <v>18</v>
      </c>
      <c r="C26" s="15">
        <f>C25*22/100</f>
        <v>114.76552779999999</v>
      </c>
      <c r="D26" s="30">
        <v>131.221</v>
      </c>
      <c r="E26" s="16"/>
      <c r="F26" s="16"/>
    </row>
    <row r="27" spans="1:6" ht="14.25" customHeight="1" x14ac:dyDescent="0.25">
      <c r="A27" s="13" t="s">
        <v>37</v>
      </c>
      <c r="B27" s="14" t="s">
        <v>20</v>
      </c>
      <c r="C27" s="15">
        <v>4.101</v>
      </c>
      <c r="D27" s="30">
        <v>4.6900000000000004</v>
      </c>
      <c r="E27" s="16"/>
      <c r="F27" s="16"/>
    </row>
    <row r="28" spans="1:6" ht="31.5" customHeight="1" x14ac:dyDescent="0.25">
      <c r="A28" s="13" t="s">
        <v>38</v>
      </c>
      <c r="B28" s="14" t="str">
        <f>B22</f>
        <v>витрати повязані зі сплатою податків, зборів та інших передбачених законодавством обовязкових платежів</v>
      </c>
      <c r="C28" s="15">
        <v>0.77800000000000002</v>
      </c>
      <c r="D28" s="30">
        <v>0.89</v>
      </c>
      <c r="E28" s="16"/>
      <c r="F28" s="16"/>
    </row>
    <row r="29" spans="1:6" ht="15.75" customHeight="1" x14ac:dyDescent="0.25">
      <c r="A29" s="13" t="s">
        <v>69</v>
      </c>
      <c r="B29" s="14" t="s">
        <v>32</v>
      </c>
      <c r="C29" s="15">
        <v>84.367000000000004</v>
      </c>
      <c r="D29" s="30">
        <v>96.465999999999994</v>
      </c>
      <c r="E29" s="16"/>
      <c r="F29" s="16"/>
    </row>
    <row r="30" spans="1:6" ht="13.5" customHeight="1" x14ac:dyDescent="0.25">
      <c r="A30" s="9" t="s">
        <v>39</v>
      </c>
      <c r="B30" s="10" t="s">
        <v>40</v>
      </c>
      <c r="C30" s="11">
        <f>C31+C32+C33+C34</f>
        <v>673.45324000000005</v>
      </c>
      <c r="D30" s="35">
        <f>D32+D33+D34+D31</f>
        <v>723.70500000000004</v>
      </c>
      <c r="E30" s="16"/>
      <c r="F30" s="16"/>
    </row>
    <row r="31" spans="1:6" ht="14.25" customHeight="1" x14ac:dyDescent="0.25">
      <c r="A31" s="13" t="s">
        <v>41</v>
      </c>
      <c r="B31" s="14" t="s">
        <v>28</v>
      </c>
      <c r="C31" s="15">
        <v>505.642</v>
      </c>
      <c r="D31" s="30">
        <v>578.14800000000002</v>
      </c>
      <c r="E31" s="16"/>
      <c r="F31" s="16"/>
    </row>
    <row r="32" spans="1:6" ht="15.75" customHeight="1" x14ac:dyDescent="0.25">
      <c r="A32" s="13" t="s">
        <v>42</v>
      </c>
      <c r="B32" s="14" t="s">
        <v>18</v>
      </c>
      <c r="C32" s="15">
        <f>C31*22%</f>
        <v>111.24124</v>
      </c>
      <c r="D32" s="30">
        <v>127.193</v>
      </c>
      <c r="E32" s="16"/>
      <c r="F32" s="16"/>
    </row>
    <row r="33" spans="1:6" ht="15" customHeight="1" x14ac:dyDescent="0.25">
      <c r="A33" s="13" t="s">
        <v>43</v>
      </c>
      <c r="B33" s="14" t="s">
        <v>20</v>
      </c>
      <c r="C33" s="15">
        <v>0</v>
      </c>
      <c r="D33" s="30">
        <v>0</v>
      </c>
      <c r="E33" s="16"/>
      <c r="F33" s="16"/>
    </row>
    <row r="34" spans="1:6" ht="15.75" customHeight="1" x14ac:dyDescent="0.25">
      <c r="A34" s="13" t="s">
        <v>44</v>
      </c>
      <c r="B34" s="14" t="s">
        <v>32</v>
      </c>
      <c r="C34" s="15">
        <v>56.57</v>
      </c>
      <c r="D34" s="30">
        <v>18.364000000000001</v>
      </c>
      <c r="E34" s="16"/>
      <c r="F34" s="16"/>
    </row>
    <row r="35" spans="1:6" ht="15" customHeight="1" x14ac:dyDescent="0.25">
      <c r="A35" s="9" t="s">
        <v>45</v>
      </c>
      <c r="B35" s="10" t="s">
        <v>46</v>
      </c>
      <c r="C35" s="11">
        <v>0</v>
      </c>
      <c r="D35" s="8">
        <v>0</v>
      </c>
      <c r="E35" s="16"/>
      <c r="F35" s="16"/>
    </row>
    <row r="36" spans="1:6" ht="15" customHeight="1" x14ac:dyDescent="0.25">
      <c r="A36" s="9" t="s">
        <v>47</v>
      </c>
      <c r="B36" s="10" t="s">
        <v>48</v>
      </c>
      <c r="C36" s="11">
        <v>0</v>
      </c>
      <c r="D36" s="8">
        <v>0</v>
      </c>
      <c r="E36" s="16"/>
      <c r="F36" s="16"/>
    </row>
    <row r="37" spans="1:6" ht="18.75" customHeight="1" x14ac:dyDescent="0.25">
      <c r="A37" s="9" t="s">
        <v>49</v>
      </c>
      <c r="B37" s="10" t="s">
        <v>50</v>
      </c>
      <c r="C37" s="11">
        <f>C30+C24+C18+C13+C12+C7</f>
        <v>9221.8530977999999</v>
      </c>
      <c r="D37" s="8">
        <f>SUM(D7+D12+D13+D18+D24+D30)</f>
        <v>10497.8069832</v>
      </c>
      <c r="E37" s="16"/>
      <c r="F37" s="16"/>
    </row>
    <row r="38" spans="1:6" ht="18" customHeight="1" x14ac:dyDescent="0.25">
      <c r="A38" s="9" t="s">
        <v>51</v>
      </c>
      <c r="B38" s="10" t="s">
        <v>52</v>
      </c>
      <c r="C38" s="11">
        <v>0</v>
      </c>
      <c r="D38" s="8">
        <v>0</v>
      </c>
      <c r="E38" s="16"/>
      <c r="F38" s="16"/>
    </row>
    <row r="39" spans="1:6" ht="17.25" customHeight="1" x14ac:dyDescent="0.25">
      <c r="A39" s="13" t="s">
        <v>53</v>
      </c>
      <c r="B39" s="14" t="s">
        <v>54</v>
      </c>
      <c r="C39" s="15">
        <v>0</v>
      </c>
      <c r="D39" s="30">
        <v>0</v>
      </c>
      <c r="E39" s="19"/>
      <c r="F39" s="19"/>
    </row>
    <row r="40" spans="1:6" ht="14.25" customHeight="1" x14ac:dyDescent="0.25">
      <c r="A40" s="13" t="s">
        <v>55</v>
      </c>
      <c r="B40" s="14" t="s">
        <v>56</v>
      </c>
      <c r="C40" s="15">
        <v>0</v>
      </c>
      <c r="D40" s="30">
        <v>0</v>
      </c>
      <c r="E40" s="19"/>
      <c r="F40" s="19"/>
    </row>
    <row r="41" spans="1:6" ht="13.5" customHeight="1" x14ac:dyDescent="0.25">
      <c r="A41" s="13" t="s">
        <v>57</v>
      </c>
      <c r="B41" s="14" t="s">
        <v>58</v>
      </c>
      <c r="C41" s="15">
        <v>0</v>
      </c>
      <c r="D41" s="30">
        <v>0</v>
      </c>
      <c r="E41" s="19"/>
      <c r="F41" s="19"/>
    </row>
    <row r="42" spans="1:6" ht="15.75" customHeight="1" x14ac:dyDescent="0.25">
      <c r="A42" s="13" t="s">
        <v>59</v>
      </c>
      <c r="B42" s="14" t="s">
        <v>60</v>
      </c>
      <c r="C42" s="15">
        <v>0</v>
      </c>
      <c r="D42" s="30">
        <v>0</v>
      </c>
      <c r="E42" s="19"/>
      <c r="F42" s="19"/>
    </row>
    <row r="43" spans="1:6" ht="18.75" customHeight="1" x14ac:dyDescent="0.25">
      <c r="A43" s="13" t="s">
        <v>61</v>
      </c>
      <c r="B43" s="14" t="s">
        <v>62</v>
      </c>
      <c r="C43" s="34">
        <v>0</v>
      </c>
      <c r="D43" s="15">
        <v>0</v>
      </c>
      <c r="E43" s="19"/>
      <c r="F43" s="19"/>
    </row>
    <row r="44" spans="1:6" ht="15" customHeight="1" x14ac:dyDescent="0.25">
      <c r="A44" s="40" t="s">
        <v>63</v>
      </c>
      <c r="B44" s="42" t="s">
        <v>74</v>
      </c>
      <c r="C44" s="48">
        <f>C37</f>
        <v>9221.8530977999999</v>
      </c>
      <c r="D44" s="48">
        <f>D37</f>
        <v>10497.8069832</v>
      </c>
      <c r="E44" s="19"/>
      <c r="F44" s="19"/>
    </row>
    <row r="45" spans="1:6" ht="13.5" customHeight="1" x14ac:dyDescent="0.25">
      <c r="A45" s="41"/>
      <c r="B45" s="43"/>
      <c r="C45" s="49"/>
      <c r="D45" s="49"/>
      <c r="E45" s="19"/>
      <c r="F45" s="19"/>
    </row>
    <row r="46" spans="1:6" ht="36" customHeight="1" x14ac:dyDescent="0.25">
      <c r="A46" s="9" t="s">
        <v>64</v>
      </c>
      <c r="B46" s="7" t="s">
        <v>73</v>
      </c>
      <c r="C46" s="27">
        <f>C44/C48</f>
        <v>8.2460929223037933</v>
      </c>
      <c r="D46" s="27">
        <f>D44/D48</f>
        <v>18.704666422920674</v>
      </c>
      <c r="E46" s="19"/>
      <c r="F46" s="19"/>
    </row>
    <row r="47" spans="1:6" ht="30" customHeight="1" x14ac:dyDescent="0.25">
      <c r="A47" s="9" t="s">
        <v>65</v>
      </c>
      <c r="B47" s="10" t="s">
        <v>75</v>
      </c>
      <c r="C47" s="27">
        <f>C46*1.2</f>
        <v>9.8953115067645516</v>
      </c>
      <c r="D47" s="27">
        <f>D46*1.2</f>
        <v>22.445599707504808</v>
      </c>
      <c r="E47" s="19"/>
      <c r="F47" s="19"/>
    </row>
    <row r="48" spans="1:6" ht="24.75" customHeight="1" x14ac:dyDescent="0.25">
      <c r="A48" s="9" t="s">
        <v>70</v>
      </c>
      <c r="B48" s="10" t="s">
        <v>66</v>
      </c>
      <c r="C48" s="27">
        <v>1118.33</v>
      </c>
      <c r="D48" s="8">
        <v>561.24</v>
      </c>
      <c r="E48" s="19"/>
      <c r="F48" s="19"/>
    </row>
    <row r="49" spans="1:6" ht="15.75" x14ac:dyDescent="0.25">
      <c r="A49" s="20"/>
      <c r="B49" s="20"/>
      <c r="C49" s="20"/>
      <c r="D49" s="31"/>
      <c r="E49" s="19"/>
      <c r="F49" s="19"/>
    </row>
    <row r="50" spans="1:6" x14ac:dyDescent="0.25">
      <c r="A50" s="19"/>
      <c r="B50" s="25"/>
      <c r="C50" s="25"/>
      <c r="D50" s="32"/>
      <c r="E50" s="19"/>
      <c r="F50" s="19"/>
    </row>
    <row r="51" spans="1:6" ht="15.75" x14ac:dyDescent="0.25">
      <c r="A51" s="50"/>
      <c r="B51" s="21"/>
      <c r="C51" s="22"/>
      <c r="D51" s="51"/>
      <c r="E51" s="51"/>
      <c r="F51" s="51"/>
    </row>
    <row r="52" spans="1:6" x14ac:dyDescent="0.25">
      <c r="A52" s="50"/>
      <c r="B52" s="23"/>
      <c r="C52" s="24"/>
      <c r="D52" s="52"/>
      <c r="E52" s="52"/>
      <c r="F52" s="52"/>
    </row>
  </sheetData>
  <mergeCells count="12">
    <mergeCell ref="A51:A52"/>
    <mergeCell ref="D51:F51"/>
    <mergeCell ref="D52:F52"/>
    <mergeCell ref="A1:D1"/>
    <mergeCell ref="A4:A5"/>
    <mergeCell ref="B4:B5"/>
    <mergeCell ref="A44:A45"/>
    <mergeCell ref="B44:B45"/>
    <mergeCell ref="C4:C5"/>
    <mergeCell ref="D4:D5"/>
    <mergeCell ref="C44:C45"/>
    <mergeCell ref="D44:D45"/>
  </mergeCells>
  <pageMargins left="0.7" right="0.26041666666666669" top="0.41666666666666669" bottom="0.1875" header="0.3" footer="0.3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СТРУКТУРА НА ОПОВІЩЕННЯ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2018-04-05T12:28:16Z</dcterms:modified>
</cp:coreProperties>
</file>